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kornyJ\Desktop\Rozpočty\Opravné práce\2019\Ivanovice na Hané\Změnový list\"/>
    </mc:Choice>
  </mc:AlternateContent>
  <bookViews>
    <workbookView xWindow="0" yWindow="0" windowWidth="0" windowHeight="0"/>
  </bookViews>
  <sheets>
    <sheet name="Rekapitulace stavby" sheetId="1" r:id="rId1"/>
    <sheet name="SO02_1 - Zateplení" sheetId="2" r:id="rId2"/>
    <sheet name="SO02_2 - Chodníky" sheetId="3" r:id="rId3"/>
    <sheet name="VO - SO 98-98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'SO02_1 - Zateplení'!$C$135:$K$427</definedName>
    <definedName name="_xlnm.Print_Area" localSheetId="1">'SO02_1 - Zateplení'!$C$4:$J$76,'SO02_1 - Zateplení'!$C$82:$J$115,'SO02_1 - Zateplení'!$C$121:$J$427</definedName>
    <definedName name="_xlnm.Print_Titles" localSheetId="1">'SO02_1 - Zateplení'!$135:$135</definedName>
    <definedName name="_xlnm._FilterDatabase" localSheetId="2" hidden="1">'SO02_2 - Chodníky'!$C$125:$K$203</definedName>
    <definedName name="_xlnm.Print_Area" localSheetId="2">'SO02_2 - Chodníky'!$C$4:$J$76,'SO02_2 - Chodníky'!$C$82:$J$105,'SO02_2 - Chodníky'!$C$111:$J$203</definedName>
    <definedName name="_xlnm.Print_Titles" localSheetId="2">'SO02_2 - Chodníky'!$125:$125</definedName>
    <definedName name="_xlnm._FilterDatabase" localSheetId="3" hidden="1">'VO - SO 98-98'!$C$117:$K$135</definedName>
    <definedName name="_xlnm.Print_Area" localSheetId="3">'VO - SO 98-98'!$C$4:$J$76,'VO - SO 98-98'!$C$82:$J$99,'VO - SO 98-98'!$C$105:$J$135</definedName>
    <definedName name="_xlnm.Print_Titles" localSheetId="3">'VO - SO 98-98'!$117:$117</definedName>
  </definedNames>
  <calcPr/>
</workbook>
</file>

<file path=xl/calcChain.xml><?xml version="1.0" encoding="utf-8"?>
<calcChain xmlns="http://schemas.openxmlformats.org/spreadsheetml/2006/main">
  <c i="4" l="1" r="P131"/>
  <c r="J37"/>
  <c r="J36"/>
  <c i="1" r="AY98"/>
  <c i="4" r="J35"/>
  <c i="1" r="AX98"/>
  <c i="4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P119"/>
  <c r="P118"/>
  <c i="1" r="AU98"/>
  <c i="4" r="J115"/>
  <c r="J114"/>
  <c r="F114"/>
  <c r="F112"/>
  <c r="E110"/>
  <c r="J92"/>
  <c r="J91"/>
  <c r="F91"/>
  <c r="F89"/>
  <c r="E87"/>
  <c r="J18"/>
  <c r="E18"/>
  <c r="F92"/>
  <c r="J17"/>
  <c r="J12"/>
  <c r="J89"/>
  <c r="E7"/>
  <c r="E108"/>
  <c i="3" r="J39"/>
  <c r="J38"/>
  <c i="1" r="AY97"/>
  <c i="3" r="J37"/>
  <c i="1" r="AX97"/>
  <c i="3"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91"/>
  <c r="E7"/>
  <c r="E114"/>
  <c i="2" r="J39"/>
  <c r="J38"/>
  <c i="1" r="AY96"/>
  <c i="2" r="J37"/>
  <c i="1" r="AX96"/>
  <c i="2" r="BI414"/>
  <c r="BH414"/>
  <c r="BG414"/>
  <c r="BF414"/>
  <c r="T414"/>
  <c r="R414"/>
  <c r="P414"/>
  <c r="BI413"/>
  <c r="BH413"/>
  <c r="BG413"/>
  <c r="BF413"/>
  <c r="T413"/>
  <c r="R413"/>
  <c r="P413"/>
  <c r="BI409"/>
  <c r="BH409"/>
  <c r="BG409"/>
  <c r="BF409"/>
  <c r="T409"/>
  <c r="R409"/>
  <c r="P409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41"/>
  <c r="BH341"/>
  <c r="BG341"/>
  <c r="BF341"/>
  <c r="T341"/>
  <c r="R341"/>
  <c r="P341"/>
  <c r="BI339"/>
  <c r="BH339"/>
  <c r="BG339"/>
  <c r="BF339"/>
  <c r="T339"/>
  <c r="R339"/>
  <c r="P339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T318"/>
  <c r="R319"/>
  <c r="R318"/>
  <c r="P319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86"/>
  <c r="BH286"/>
  <c r="BG286"/>
  <c r="BF286"/>
  <c r="T286"/>
  <c r="R286"/>
  <c r="P286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26"/>
  <c r="BH226"/>
  <c r="BG226"/>
  <c r="BF226"/>
  <c r="T226"/>
  <c r="R226"/>
  <c r="P226"/>
  <c r="BI224"/>
  <c r="BH224"/>
  <c r="BG224"/>
  <c r="BF224"/>
  <c r="T224"/>
  <c r="R224"/>
  <c r="P224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6"/>
  <c r="BH146"/>
  <c r="BG146"/>
  <c r="BF146"/>
  <c r="T146"/>
  <c r="R146"/>
  <c r="P146"/>
  <c r="BI139"/>
  <c r="BH139"/>
  <c r="BG139"/>
  <c r="BF139"/>
  <c r="T139"/>
  <c r="R139"/>
  <c r="P139"/>
  <c r="J133"/>
  <c r="J132"/>
  <c r="F132"/>
  <c r="F130"/>
  <c r="E128"/>
  <c r="J94"/>
  <c r="J93"/>
  <c r="F93"/>
  <c r="F91"/>
  <c r="E89"/>
  <c r="J20"/>
  <c r="E20"/>
  <c r="F133"/>
  <c r="J19"/>
  <c r="J14"/>
  <c r="J130"/>
  <c r="E7"/>
  <c r="E124"/>
  <c i="1" r="L90"/>
  <c r="AM90"/>
  <c r="AM89"/>
  <c r="L89"/>
  <c r="AM87"/>
  <c r="L87"/>
  <c r="L85"/>
  <c r="L84"/>
  <c i="4" r="J135"/>
  <c r="BK134"/>
  <c r="BK133"/>
  <c r="J132"/>
  <c r="BK130"/>
  <c r="BK129"/>
  <c r="J128"/>
  <c r="BK127"/>
  <c r="J126"/>
  <c r="J125"/>
  <c r="BK124"/>
  <c r="J121"/>
  <c r="J120"/>
  <c i="3" r="BK203"/>
  <c r="J200"/>
  <c r="BK198"/>
  <c r="J196"/>
  <c r="BK192"/>
  <c r="J190"/>
  <c r="J184"/>
  <c r="BK180"/>
  <c r="BK177"/>
  <c r="J170"/>
  <c r="J162"/>
  <c r="J158"/>
  <c r="J157"/>
  <c r="BK154"/>
  <c r="J152"/>
  <c r="BK151"/>
  <c r="BK147"/>
  <c r="BK145"/>
  <c r="BK135"/>
  <c r="BK129"/>
  <c i="2" r="J409"/>
  <c r="BK402"/>
  <c r="J390"/>
  <c r="BK386"/>
  <c r="J384"/>
  <c r="BK382"/>
  <c r="J377"/>
  <c r="J374"/>
  <c r="BK373"/>
  <c r="BK372"/>
  <c r="J370"/>
  <c r="J369"/>
  <c r="J367"/>
  <c r="BK365"/>
  <c r="BK360"/>
  <c r="J358"/>
  <c r="J356"/>
  <c r="J341"/>
  <c r="BK328"/>
  <c r="BK322"/>
  <c r="BK315"/>
  <c r="BK314"/>
  <c r="J311"/>
  <c r="J308"/>
  <c r="BK298"/>
  <c r="J296"/>
  <c r="J295"/>
  <c r="J271"/>
  <c r="J267"/>
  <c r="BK265"/>
  <c r="BK258"/>
  <c r="J250"/>
  <c r="BK248"/>
  <c i="4" r="BK135"/>
  <c r="J134"/>
  <c r="J133"/>
  <c r="BK132"/>
  <c r="J130"/>
  <c r="J129"/>
  <c r="BK128"/>
  <c r="J127"/>
  <c r="BK126"/>
  <c r="BK125"/>
  <c r="J124"/>
  <c r="J123"/>
  <c r="BK122"/>
  <c r="BK120"/>
  <c i="3" r="J201"/>
  <c r="J198"/>
  <c r="J192"/>
  <c r="BK189"/>
  <c r="J185"/>
  <c r="J173"/>
  <c r="J172"/>
  <c r="J164"/>
  <c r="BK159"/>
  <c r="BK158"/>
  <c r="J151"/>
  <c r="BK141"/>
  <c i="2" r="BK400"/>
  <c r="BK394"/>
  <c r="J388"/>
  <c r="BK379"/>
  <c r="BK377"/>
  <c r="BK374"/>
  <c r="BK368"/>
  <c r="J365"/>
  <c r="BK361"/>
  <c r="J360"/>
  <c r="BK341"/>
  <c r="J339"/>
  <c r="J330"/>
  <c r="J328"/>
  <c r="J322"/>
  <c r="BK317"/>
  <c r="BK316"/>
  <c r="J313"/>
  <c r="BK310"/>
  <c r="BK309"/>
  <c r="J307"/>
  <c r="J305"/>
  <c r="BK296"/>
  <c r="J293"/>
  <c r="J286"/>
  <c r="BK281"/>
  <c r="J256"/>
  <c r="J226"/>
  <c r="BK215"/>
  <c r="BK185"/>
  <c r="BK181"/>
  <c r="J180"/>
  <c r="BK173"/>
  <c r="BK170"/>
  <c r="J166"/>
  <c r="BK162"/>
  <c r="J160"/>
  <c r="J158"/>
  <c r="BK156"/>
  <c r="BK146"/>
  <c r="BK139"/>
  <c i="4" r="BK123"/>
  <c r="J122"/>
  <c i="3" r="J203"/>
  <c r="BK200"/>
  <c r="J199"/>
  <c r="BK197"/>
  <c r="J194"/>
  <c r="BK190"/>
  <c r="J189"/>
  <c r="BK185"/>
  <c r="J177"/>
  <c r="BK173"/>
  <c r="BK172"/>
  <c r="J168"/>
  <c r="BK164"/>
  <c r="BK162"/>
  <c r="BK160"/>
  <c r="J159"/>
  <c r="BK157"/>
  <c r="J154"/>
  <c r="BK152"/>
  <c r="J150"/>
  <c r="J149"/>
  <c r="J141"/>
  <c r="J137"/>
  <c r="J135"/>
  <c i="2" r="BK414"/>
  <c r="J414"/>
  <c r="BK413"/>
  <c r="J413"/>
  <c r="BK409"/>
  <c r="J404"/>
  <c r="J402"/>
  <c r="BK392"/>
  <c r="BK390"/>
  <c r="BK388"/>
  <c r="J386"/>
  <c r="J372"/>
  <c r="J368"/>
  <c r="J363"/>
  <c r="J361"/>
  <c r="BK356"/>
  <c r="BK339"/>
  <c r="BK332"/>
  <c r="BK330"/>
  <c r="J319"/>
  <c r="J317"/>
  <c r="J314"/>
  <c r="BK311"/>
  <c r="J310"/>
  <c r="BK308"/>
  <c r="BK307"/>
  <c r="BK293"/>
  <c r="BK286"/>
  <c r="BK267"/>
  <c r="J265"/>
  <c r="BK256"/>
  <c r="BK254"/>
  <c r="J252"/>
  <c r="BK250"/>
  <c r="BK224"/>
  <c r="BK212"/>
  <c r="BK206"/>
  <c r="BK204"/>
  <c r="J173"/>
  <c r="BK166"/>
  <c r="J164"/>
  <c r="BK161"/>
  <c r="BK160"/>
  <c r="BK158"/>
  <c r="J156"/>
  <c r="BK154"/>
  <c i="4" r="BK121"/>
  <c i="3" r="BK201"/>
  <c r="BK199"/>
  <c r="J197"/>
  <c r="BK196"/>
  <c r="BK194"/>
  <c r="BK184"/>
  <c r="J180"/>
  <c r="BK170"/>
  <c r="BK168"/>
  <c r="J160"/>
  <c r="BK150"/>
  <c r="BK149"/>
  <c r="J147"/>
  <c r="J145"/>
  <c r="BK137"/>
  <c r="J129"/>
  <c i="2" r="BK404"/>
  <c r="J400"/>
  <c r="J394"/>
  <c r="J392"/>
  <c r="BK384"/>
  <c r="J382"/>
  <c r="J379"/>
  <c r="J373"/>
  <c r="BK370"/>
  <c r="BK369"/>
  <c r="BK367"/>
  <c r="BK363"/>
  <c r="BK358"/>
  <c r="J332"/>
  <c r="BK319"/>
  <c r="J316"/>
  <c r="J315"/>
  <c r="BK313"/>
  <c r="J309"/>
  <c r="BK305"/>
  <c r="J298"/>
  <c r="BK295"/>
  <c r="J281"/>
  <c r="BK275"/>
  <c r="J275"/>
  <c r="BK271"/>
  <c r="J258"/>
  <c r="J254"/>
  <c r="BK252"/>
  <c r="J248"/>
  <c r="BK226"/>
  <c r="J224"/>
  <c r="J215"/>
  <c r="J212"/>
  <c r="J206"/>
  <c r="J204"/>
  <c r="J185"/>
  <c r="J181"/>
  <c r="BK180"/>
  <c r="J170"/>
  <c r="BK164"/>
  <c r="J162"/>
  <c r="J161"/>
  <c r="J154"/>
  <c r="J146"/>
  <c r="J139"/>
  <c i="1" r="AS95"/>
  <c i="2" l="1" r="R138"/>
  <c r="T172"/>
  <c r="T285"/>
  <c r="T312"/>
  <c r="P321"/>
  <c r="T331"/>
  <c r="T364"/>
  <c r="P371"/>
  <c r="P383"/>
  <c r="P393"/>
  <c r="P401"/>
  <c r="BK408"/>
  <c r="J408"/>
  <c r="J114"/>
  <c i="3" r="T128"/>
  <c r="T156"/>
  <c r="P179"/>
  <c r="T195"/>
  <c i="2" r="T138"/>
  <c r="T137"/>
  <c r="R172"/>
  <c r="R285"/>
  <c r="P312"/>
  <c r="BK331"/>
  <c r="J331"/>
  <c r="J108"/>
  <c r="BK364"/>
  <c r="J364"/>
  <c r="J109"/>
  <c r="BK371"/>
  <c r="J371"/>
  <c r="J110"/>
  <c r="BK383"/>
  <c r="J383"/>
  <c r="J111"/>
  <c r="BK393"/>
  <c r="J393"/>
  <c r="J112"/>
  <c r="BK401"/>
  <c r="J401"/>
  <c r="J113"/>
  <c r="T408"/>
  <c i="3" r="BK128"/>
  <c r="BK156"/>
  <c r="J156"/>
  <c r="J101"/>
  <c r="T179"/>
  <c r="R195"/>
  <c i="2" r="BK138"/>
  <c r="J138"/>
  <c r="J100"/>
  <c r="P172"/>
  <c r="P285"/>
  <c r="R312"/>
  <c r="R321"/>
  <c r="P331"/>
  <c r="P364"/>
  <c r="R371"/>
  <c r="R383"/>
  <c r="T393"/>
  <c r="R401"/>
  <c r="P408"/>
  <c i="3" r="R128"/>
  <c r="R156"/>
  <c r="R179"/>
  <c r="BK195"/>
  <c r="J195"/>
  <c r="J103"/>
  <c i="4" r="BK131"/>
  <c r="J131"/>
  <c r="J98"/>
  <c r="R131"/>
  <c r="R119"/>
  <c r="R118"/>
  <c i="2" r="P138"/>
  <c r="P137"/>
  <c r="BK172"/>
  <c r="J172"/>
  <c r="J102"/>
  <c r="BK285"/>
  <c r="J285"/>
  <c r="J103"/>
  <c r="BK312"/>
  <c r="J312"/>
  <c r="J104"/>
  <c r="BK321"/>
  <c r="J321"/>
  <c r="J107"/>
  <c r="T321"/>
  <c r="R331"/>
  <c r="R364"/>
  <c r="T371"/>
  <c r="T383"/>
  <c r="R393"/>
  <c r="T401"/>
  <c r="R408"/>
  <c i="3" r="P128"/>
  <c r="P156"/>
  <c r="BK179"/>
  <c r="J179"/>
  <c r="J102"/>
  <c r="P195"/>
  <c i="4" r="T131"/>
  <c r="T119"/>
  <c r="T118"/>
  <c i="2" r="E85"/>
  <c r="J91"/>
  <c r="F94"/>
  <c r="BE139"/>
  <c r="BE170"/>
  <c r="BE173"/>
  <c r="BE180"/>
  <c r="BE185"/>
  <c r="BE206"/>
  <c r="BE212"/>
  <c r="BE271"/>
  <c r="BE275"/>
  <c r="BE281"/>
  <c r="BE293"/>
  <c r="BE310"/>
  <c r="BE328"/>
  <c r="BE341"/>
  <c r="BE358"/>
  <c r="BE361"/>
  <c r="BE382"/>
  <c r="BE386"/>
  <c i="3" r="J120"/>
  <c r="F123"/>
  <c r="BE129"/>
  <c r="BE152"/>
  <c r="BE154"/>
  <c r="BE157"/>
  <c r="BE159"/>
  <c r="BE173"/>
  <c r="BE185"/>
  <c r="BE189"/>
  <c r="BE196"/>
  <c r="BE197"/>
  <c i="4" r="J112"/>
  <c r="F115"/>
  <c r="BE120"/>
  <c r="BK119"/>
  <c r="J119"/>
  <c r="J97"/>
  <c i="2" r="BE146"/>
  <c r="BE156"/>
  <c r="BE158"/>
  <c r="BE160"/>
  <c r="BE162"/>
  <c r="BE164"/>
  <c r="BE166"/>
  <c r="BE181"/>
  <c r="BE204"/>
  <c r="BE226"/>
  <c r="BE248"/>
  <c r="BE256"/>
  <c r="BE286"/>
  <c r="BE295"/>
  <c r="BE311"/>
  <c r="BE314"/>
  <c r="BE315"/>
  <c r="BE319"/>
  <c r="BE322"/>
  <c r="BE339"/>
  <c r="BE370"/>
  <c r="BE384"/>
  <c r="BE394"/>
  <c r="BE400"/>
  <c r="BE409"/>
  <c r="BE413"/>
  <c r="BE414"/>
  <c i="3" r="E85"/>
  <c r="BE145"/>
  <c r="BE150"/>
  <c r="BE168"/>
  <c r="BE180"/>
  <c r="BE203"/>
  <c i="2" r="BE154"/>
  <c r="BE161"/>
  <c r="BE258"/>
  <c r="BE265"/>
  <c r="BE267"/>
  <c r="BE296"/>
  <c r="BE305"/>
  <c r="BE309"/>
  <c r="BE313"/>
  <c r="BE330"/>
  <c r="BE332"/>
  <c r="BE356"/>
  <c r="BE363"/>
  <c r="BE365"/>
  <c r="BE368"/>
  <c r="BE369"/>
  <c r="BE374"/>
  <c r="BE388"/>
  <c r="BE390"/>
  <c r="BK169"/>
  <c r="J169"/>
  <c r="J101"/>
  <c i="3" r="BE135"/>
  <c r="BE151"/>
  <c r="BE160"/>
  <c r="BE164"/>
  <c r="BE177"/>
  <c r="BE190"/>
  <c r="BE192"/>
  <c r="BE198"/>
  <c r="BE199"/>
  <c i="4" r="E85"/>
  <c r="BE124"/>
  <c r="BE125"/>
  <c r="BE127"/>
  <c r="BE129"/>
  <c r="BE132"/>
  <c r="BE135"/>
  <c i="2" r="BE215"/>
  <c r="BE224"/>
  <c r="BE250"/>
  <c r="BE252"/>
  <c r="BE254"/>
  <c r="BE298"/>
  <c r="BE307"/>
  <c r="BE308"/>
  <c r="BE316"/>
  <c r="BE317"/>
  <c r="BE360"/>
  <c r="BE367"/>
  <c r="BE372"/>
  <c r="BE373"/>
  <c r="BE377"/>
  <c r="BE379"/>
  <c r="BE392"/>
  <c r="BE402"/>
  <c r="BE404"/>
  <c r="BK318"/>
  <c r="J318"/>
  <c r="J105"/>
  <c i="3" r="BE137"/>
  <c r="BE141"/>
  <c r="BE147"/>
  <c r="BE149"/>
  <c r="BE158"/>
  <c r="BE162"/>
  <c r="BE170"/>
  <c r="BE172"/>
  <c r="BE184"/>
  <c r="BE194"/>
  <c r="BE200"/>
  <c r="BE201"/>
  <c r="BK202"/>
  <c r="J202"/>
  <c r="J104"/>
  <c i="4" r="BE121"/>
  <c r="BE122"/>
  <c r="BE123"/>
  <c r="BE126"/>
  <c r="BE128"/>
  <c r="BE130"/>
  <c r="BE133"/>
  <c r="BE134"/>
  <c i="3" r="F37"/>
  <c i="1" r="BB97"/>
  <c i="2" r="F36"/>
  <c i="1" r="BA96"/>
  <c i="3" r="F36"/>
  <c i="1" r="BA97"/>
  <c i="3" r="F38"/>
  <c i="1" r="BC97"/>
  <c i="2" r="J36"/>
  <c i="1" r="AW96"/>
  <c i="4" r="F34"/>
  <c i="1" r="BA98"/>
  <c i="4" r="J34"/>
  <c i="1" r="AW98"/>
  <c i="2" r="F38"/>
  <c i="1" r="BC96"/>
  <c i="3" r="J36"/>
  <c i="1" r="AW97"/>
  <c i="4" r="F37"/>
  <c i="1" r="BD98"/>
  <c i="2" r="F37"/>
  <c i="1" r="BB96"/>
  <c i="4" r="F36"/>
  <c i="1" r="BC98"/>
  <c i="4" r="F35"/>
  <c i="1" r="BB98"/>
  <c i="2" r="F39"/>
  <c i="1" r="BD96"/>
  <c i="3" r="F39"/>
  <c i="1" r="BD97"/>
  <c r="AS94"/>
  <c i="3" l="1" r="BK127"/>
  <c r="J127"/>
  <c r="J99"/>
  <c r="T127"/>
  <c r="T126"/>
  <c r="P127"/>
  <c r="P126"/>
  <c i="1" r="AU97"/>
  <c i="3" r="R127"/>
  <c r="R126"/>
  <c i="2" r="R320"/>
  <c r="P320"/>
  <c r="P136"/>
  <c i="1" r="AU96"/>
  <c i="2" r="R137"/>
  <c r="R136"/>
  <c r="T320"/>
  <c r="T136"/>
  <c r="BK137"/>
  <c r="J137"/>
  <c r="J99"/>
  <c r="BK320"/>
  <c r="J320"/>
  <c r="J106"/>
  <c i="4" r="BK118"/>
  <c r="J118"/>
  <c r="J96"/>
  <c i="3" r="J128"/>
  <c r="J100"/>
  <c i="2" r="F35"/>
  <c i="1" r="AZ96"/>
  <c r="BC95"/>
  <c r="AY95"/>
  <c r="BA95"/>
  <c r="AW95"/>
  <c r="BD95"/>
  <c r="BD94"/>
  <c r="W33"/>
  <c i="2" r="J35"/>
  <c i="1" r="AV96"/>
  <c r="AT96"/>
  <c i="3" r="J35"/>
  <c i="1" r="AV97"/>
  <c r="AT97"/>
  <c i="4" r="J33"/>
  <c i="1" r="AV98"/>
  <c r="AT98"/>
  <c r="BB95"/>
  <c r="AX95"/>
  <c i="3" r="F35"/>
  <c i="1" r="AZ97"/>
  <c i="4" r="F33"/>
  <c i="1" r="AZ98"/>
  <c i="2" l="1" r="BK136"/>
  <c r="J136"/>
  <c i="3" r="BK126"/>
  <c r="J126"/>
  <c r="J98"/>
  <c i="1" r="AU95"/>
  <c r="AU94"/>
  <c r="AZ95"/>
  <c r="AZ94"/>
  <c r="AV94"/>
  <c r="AK29"/>
  <c r="BB94"/>
  <c r="AX94"/>
  <c i="4" r="J30"/>
  <c i="1" r="AG98"/>
  <c r="AN98"/>
  <c r="BA94"/>
  <c r="AW94"/>
  <c r="AK30"/>
  <c r="BC94"/>
  <c r="W32"/>
  <c i="2" r="J32"/>
  <c i="1" r="AG96"/>
  <c r="AN96"/>
  <c i="2" l="1" r="J98"/>
  <c r="J41"/>
  <c i="4" r="J39"/>
  <c i="1" r="AY94"/>
  <c r="AV95"/>
  <c r="AT95"/>
  <c r="W29"/>
  <c r="W30"/>
  <c r="AT94"/>
  <c r="W31"/>
  <c i="3" r="J32"/>
  <c i="1" r="AG97"/>
  <c r="AN97"/>
  <c i="3" l="1" r="J41"/>
  <c i="1" r="AG95"/>
  <c r="AN95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<sst xmlns="http://schemas.openxmlformats.org/spreadsheetml/2006/main">
  <si>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</si>
  <si>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</si>
  <si>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</si>
  <si>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</si>
  <si>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</si>
  <si>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{1b6c7779-aa4a-44ea-bf59-967ce6b93363}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</si>
  <si>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</si>
  <si>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</si>
  <si>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</si>
  <si>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</si>
  <si>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</si>
  <si>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</si>
  <si>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</si>
  <si>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</si>
  <si>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IV1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</si>
  <si>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</si>
  <si>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</si>
  <si>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Ivanovice na Hané - investice, oprava, byty</t>
  </si>
  <si>
    <t>KSO:</t>
  </si>
  <si>
    <t>CC-CZ:</t>
  </si>
  <si>
    <t>Místo:</t>
  </si>
  <si>
    <t xml:space="preserve"> </t>
  </si>
  <si>
    <t>Datum:</t>
  </si>
  <si>
    <t>28. 4. 2020</t>
  </si>
  <si>
    <t>Zadavatel:</t>
  </si>
  <si>
    <t>IČ:</t>
  </si>
  <si>
    <t>70994234</t>
  </si>
  <si>
    <t>SŽDC, s.o., Dlážděná 1003/7, 11000 Praha-N.Město</t>
  </si>
  <si>
    <t>DIČ:</t>
  </si>
  <si>
    <t>CZ70994234</t>
  </si>
  <si>
    <t>Uchazeč:</t>
  </si>
  <si>
    <t>Vyplň údaj</t>
  </si>
  <si>
    <t>Projektant:</t>
  </si>
  <si>
    <t>47913207</t>
  </si>
  <si>
    <t xml:space="preserve"> DSK PLAN s.r.o., Staňkova 41, Brno</t>
  </si>
  <si>
    <t>CZ47913207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</si>
  <si>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</si>
  <si>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</si>
  <si>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</si>
  <si>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</si>
  <si>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</si>
  <si>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</si>
  <si>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</si>
  <si>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</si>
  <si>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</si>
  <si>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</si>
  <si>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</si>
  <si>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</si>
  <si>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</si>
  <si>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</si>
  <si>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</si>
  <si>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</si>
  <si>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</si>
  <si>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</si>
  <si>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</si>
  <si>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</si>
  <si>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</si>
  <si>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</si>
  <si>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</si>
  <si>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</si>
  <si>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</si>
  <si>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</si>
  <si>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</si>
  <si>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</si>
  <si>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</si>
  <si>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</si>
  <si>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</si>
  <si>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</si>
  <si>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</si>
  <si>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</si>
  <si>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</si>
  <si>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</si>
  <si>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</si>
  <si>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</si>
  <si>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</si>
  <si>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</si>
  <si>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</si>
  <si>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</si>
  <si>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</si>
  <si>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</si>
  <si>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</si>
  <si>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</si>
  <si>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</si>
  <si>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</si>
  <si>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</si>
  <si>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Investice</t>
  </si>
  <si>
    <t>STA</t>
  </si>
  <si>
    <t>{8569dd72-16d0-4298-9784-a05680855d9a}</t>
  </si>
  <si>
    <t>2</t>
  </si>
  <si>
    <t>/</t>
  </si>
  <si>
    <t>SO02_1</t>
  </si>
  <si>
    <t>Zateplení</t>
  </si>
  <si>
    <t>Soupis</t>
  </si>
  <si>
    <t>{63371585-d3cc-4c3f-a7a3-c3e3aeab56cb}</t>
  </si>
  <si>
    <t>SO02_2</t>
  </si>
  <si>
    <t>Chodníky</t>
  </si>
  <si>
    <t>{5bde8a8d-4522-4771-a7f2-7c416d0df153}</t>
  </si>
  <si>
    <t>VO</t>
  </si>
  <si>
    <t>SO 98-98</t>
  </si>
  <si>
    <t>{296c4f02-f166-43e6-80c0-501502728deb}</t>
  </si>
  <si>
    <t>KRYCÍ LIST SOUPISU PRACÍ</t>
  </si>
  <si>
    <t>Objekt:</t>
  </si>
  <si>
    <t>02 - Investice</t>
  </si>
  <si>
    <t>Soupis:</t>
  </si>
  <si>
    <t>SO02_1 - Zateplení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</si>
  <si>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</si>
  <si>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</si>
  <si>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</si>
  <si>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</si>
  <si>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</si>
  <si>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</si>
  <si>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</si>
  <si>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</si>
  <si>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</si>
  <si>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</si>
  <si>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</si>
  <si>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</si>
  <si>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</si>
  <si>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</si>
  <si>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</si>
  <si>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</si>
  <si>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</si>
  <si>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</si>
  <si>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</si>
  <si>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</si>
  <si>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</si>
  <si>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</si>
  <si>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</si>
  <si>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</si>
  <si>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</si>
  <si>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</si>
  <si>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</si>
  <si>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</si>
  <si>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</si>
  <si>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</si>
  <si>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</si>
  <si>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</si>
  <si>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</si>
  <si>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</si>
  <si>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</si>
  <si>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</si>
  <si>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</si>
  <si>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</si>
  <si>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</si>
  <si>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131301102</t>
  </si>
  <si>
    <t>Hloubení jam nezapažených v hornině tř. 4 objemu do 1000 m3</t>
  </si>
  <si>
    <t>m3</t>
  </si>
  <si>
    <t>4</t>
  </si>
  <si>
    <t>370515645</t>
  </si>
  <si>
    <t>VV</t>
  </si>
  <si>
    <t>pro zateplení pod terénem u podsklepených částí</t>
  </si>
  <si>
    <t>" jihozápadní strana " (7,75+3,3+12,0)*(3,5+1,5)/2*2,5+(3,9+3,67+13,77+3,38+8,06)*(3,5+1,5)/2*3,5</t>
  </si>
  <si>
    <t>" severovýchodní strana " (8,06+0,5)*(3,5+1,5)/2*3,5</t>
  </si>
  <si>
    <t>" jihovýchodní strana " 6,65*(3,5+1,5)/2*2,5</t>
  </si>
  <si>
    <t>" severozápadní strana " 15,87*(3,5+1,5)/2*3,5</t>
  </si>
  <si>
    <t>Součet</t>
  </si>
  <si>
    <t>132301202</t>
  </si>
  <si>
    <t>Hloubení rýh š do 2000 mm v hornině tř. 4 objemu do 1000 m3</t>
  </si>
  <si>
    <t>1061222857</t>
  </si>
  <si>
    <t>pro zateplení pod terénem u nepodsklepených částí</t>
  </si>
  <si>
    <t>" jihozápadní strana " (2,0+3,7+4,4+6,0)*0,8*1,2</t>
  </si>
  <si>
    <t>" severovýchodní strana " (67,0-8,0)*0,8*1,2</t>
  </si>
  <si>
    <t>" jihovýchodní strana " 0</t>
  </si>
  <si>
    <t>" severozápadní strana " (16,0-6,7)*0,8*1,2</t>
  </si>
  <si>
    <t>" odpočet ručních výkopů " -5,0</t>
  </si>
  <si>
    <t>3</t>
  </si>
  <si>
    <t>132312101</t>
  </si>
  <si>
    <t>Hloubení rýh š do 600 mm ručním nebo pneum nářadím v soudržných horninách tř. 4</t>
  </si>
  <si>
    <t>-599241084</t>
  </si>
  <si>
    <t>" výkopy kolem sítí " 5,0</t>
  </si>
  <si>
    <t>162201102</t>
  </si>
  <si>
    <t>Vodorovné přemístění do 50 m výkopku/sypaniny z horniny tř. 1 až 4</t>
  </si>
  <si>
    <t>1657713394</t>
  </si>
  <si>
    <t>" na mezideponii a zpět " 686,21+76,03+5,0</t>
  </si>
  <si>
    <t>5</t>
  </si>
  <si>
    <t>162701105</t>
  </si>
  <si>
    <t>Vodorovné přemístění do 10000 m výkopku/sypaniny z horniny tř. 1 až 4</t>
  </si>
  <si>
    <t>1302596811</t>
  </si>
  <si>
    <t>" zemina nahrazená kamenivem " 159,36</t>
  </si>
  <si>
    <t>6</t>
  </si>
  <si>
    <t>167101102</t>
  </si>
  <si>
    <t>Nakládání výkopku z hornin tř. 1 až 4 přes 100 m3</t>
  </si>
  <si>
    <t>972679407</t>
  </si>
  <si>
    <t>7</t>
  </si>
  <si>
    <t>171201201</t>
  </si>
  <si>
    <t>Uložení sypaniny na skládky</t>
  </si>
  <si>
    <t>-1008287984</t>
  </si>
  <si>
    <t>8</t>
  </si>
  <si>
    <t>171201211</t>
  </si>
  <si>
    <t>Poplatek za uložení stavebního odpadu - zeminy a kameniva na skládce</t>
  </si>
  <si>
    <t>t</t>
  </si>
  <si>
    <t>-20635537</t>
  </si>
  <si>
    <t>159,36*2 "Přepočtené koeficientem množství</t>
  </si>
  <si>
    <t>9</t>
  </si>
  <si>
    <t>174101101</t>
  </si>
  <si>
    <t>Zásyp jam, šachet rýh nebo kolem objektů sypaninou se zhutněním</t>
  </si>
  <si>
    <t>-1600284185</t>
  </si>
  <si>
    <t>" zpětný zásyp " 686,21</t>
  </si>
  <si>
    <t>10</t>
  </si>
  <si>
    <t>M</t>
  </si>
  <si>
    <t>58344171</t>
  </si>
  <si>
    <t>štěrkodrť frakce 0-32</t>
  </si>
  <si>
    <t>1915207238</t>
  </si>
  <si>
    <t xml:space="preserve">" pro zásyp kolem zateplení základů na v. tepelné izolace " (67+16)*2*0,8*1,2   </t>
  </si>
  <si>
    <t>Svislé a kompletní konstrukce</t>
  </si>
  <si>
    <t>11</t>
  </si>
  <si>
    <t>319201321</t>
  </si>
  <si>
    <t>Vyrovnání nerovného povrchu zdiva tl do 30 mm maltou</t>
  </si>
  <si>
    <t>m2</t>
  </si>
  <si>
    <t>-726304964</t>
  </si>
  <si>
    <t>" vyrovnání zdiva na fasádách " 1110,2+100,99</t>
  </si>
  <si>
    <t>Úpravy povrchů, podlahy a osazování výplní</t>
  </si>
  <si>
    <t>12</t>
  </si>
  <si>
    <t>612142001</t>
  </si>
  <si>
    <t>Potažení vnitřních stěn sklovláknitým pletivem vtlačeným do tenkovrstvé hmoty</t>
  </si>
  <si>
    <t>-1150993059</t>
  </si>
  <si>
    <t>stěny na půdě</t>
  </si>
  <si>
    <t>" vnitřní štíty na půdě 2.NP " ((6,75+6,90)*1,5+(6,75+6,9)*4,0/2)*2</t>
  </si>
  <si>
    <t>" M 2.5.1,2.5.2 obvodové stěny " (3,2+3,68*2+0,4+2,9+3,5+4,4+3,8+7,5+(4,6+4,5+4,3)*2)*1,5</t>
  </si>
  <si>
    <t>" M 2.6.1,2.6.2 obvodové stěny " (4,4+4,6+4,55+0,3+6,8+3,8+4,4+3,4+3,5+3,7*2+0,4+3,1)*1,5</t>
  </si>
  <si>
    <t>" M 3.2. obvodové stěny " (8,1+10,6+11,4+8,1)*2*1,5</t>
  </si>
  <si>
    <t>13</t>
  </si>
  <si>
    <t>612311131</t>
  </si>
  <si>
    <t>Potažení vnitřních stěn vápenným štukem tloušťky do 3 mm</t>
  </si>
  <si>
    <t>-2101677812</t>
  </si>
  <si>
    <t>14</t>
  </si>
  <si>
    <t>622131101</t>
  </si>
  <si>
    <t>Cementový postřik vnějších stěn nanášený celoplošně ručně</t>
  </si>
  <si>
    <t>245784502</t>
  </si>
  <si>
    <t>" pro aplikaci NOP fólie pod terénem " 314,62</t>
  </si>
  <si>
    <t>" pro vyrovnávací omítku fasád " 1211,19</t>
  </si>
  <si>
    <t>622211031</t>
  </si>
  <si>
    <t>Montáž kontaktního zateplení vnějších stěn z polystyrénových desek tl do 160 mm</t>
  </si>
  <si>
    <t>446132736</t>
  </si>
  <si>
    <t>" jihozápadní strana " (7,75+3,3+13,95)*5,5+(3,9+4,4+0,8+13,95+0,8+3,67)*10,1+(13,9+3,38+7,75)*5,5</t>
  </si>
  <si>
    <t>" štíty " 7,75*(8,1-5,5)/2*2+3,9*(11,74-10,1)/2*2</t>
  </si>
  <si>
    <t>" štíty nad střechou " 8,0*(0,7+4,5)/2*2</t>
  </si>
  <si>
    <t>" odpočet otvorů " -(1,1*1,7*6+1,1*2,1*8+1,4*2,3*2+0,9*2,1+1,2*1,8*7+1,45*3,0+1,8*3,5+1,45*3,0+1,45*2,6+1,45*3,0)</t>
  </si>
  <si>
    <t xml:space="preserve">Mezisoučet jihozápadní strana </t>
  </si>
  <si>
    <t>" severovýchodní strana " (21,7+0,3)*5,4+(1,0*2+4,4+0,8*2+13,95+3,67)*10,1+(13,9+0,3+7,75)*5,5</t>
  </si>
  <si>
    <t>" odpočet otvorů " -(1,0*1,6*7+1,2*2,0*10+1,2*1,8*7+1,4*3,0*3+1,8*3,4)</t>
  </si>
  <si>
    <t>Mezisoučet severovýchodní strana</t>
  </si>
  <si>
    <t>" jihovýchodní strana " (15,77+0,3*2)*5,5</t>
  </si>
  <si>
    <t>" odpočet otvorů " -(1,0*1,6*2+1,45*2,5)</t>
  </si>
  <si>
    <t>Mezisoučet jihovýchodní strana</t>
  </si>
  <si>
    <t>" severozápadní strana " (15,84+0,3*2)*5,4</t>
  </si>
  <si>
    <t>" odpočet otvorů " -1,0*1,6*2</t>
  </si>
  <si>
    <t>Mezisoučet severozápadní strana</t>
  </si>
  <si>
    <t>" odpočet provětrávané fasády " -100,99</t>
  </si>
  <si>
    <t>16</t>
  </si>
  <si>
    <t>28375981</t>
  </si>
  <si>
    <t>deska EPS 100 fasádní ?=0,037 tl 140mm</t>
  </si>
  <si>
    <t>-771109656</t>
  </si>
  <si>
    <t>1110,2*1,02 "Přepočtené koeficientem množství</t>
  </si>
  <si>
    <t>17</t>
  </si>
  <si>
    <t>622212051</t>
  </si>
  <si>
    <t>Montáž kontaktního zateplení vnějšího ostění hl. špalety do 400 mm z polystyrenu tl do 40 mm</t>
  </si>
  <si>
    <t>m</t>
  </si>
  <si>
    <t>-2048052854</t>
  </si>
  <si>
    <t>" JZ " (1,1+2*1,7)*6+(1,1+2*2,1)*8+(1,4+2*2,3)*2+(0,9+2*2,1)+(1,2+2*1,8)*7+(1,45+2*3,0)+(1,8+2*3,5)+(1,45+2*3,0)+(1,45+2*2,6)+(1,45+2*3,0)</t>
  </si>
  <si>
    <t>" SV " (1,0+2*1,6)*7+(1,2+2*2,0)*10+(1,2+2*1,8)*7+(1,4+2*3,0)*3+(1,8+2*3,4)</t>
  </si>
  <si>
    <t>" JV " (1,0+2*1,6)*2+(1,45+2*2,5)</t>
  </si>
  <si>
    <t>" SZ " (1,0+2*1,6)*2</t>
  </si>
  <si>
    <t>18</t>
  </si>
  <si>
    <t>28375930</t>
  </si>
  <si>
    <t>deska EPS 70 fasádní ?=0,039 tl 20mm</t>
  </si>
  <si>
    <t>2057422156</t>
  </si>
  <si>
    <t>326,95*0,3</t>
  </si>
  <si>
    <t>98,085*1,1 "Přepočtené koeficientem množství</t>
  </si>
  <si>
    <t>19</t>
  </si>
  <si>
    <t>622252001</t>
  </si>
  <si>
    <t>Montáž zakládacích soklových lišt kontaktního zateplení</t>
  </si>
  <si>
    <t>-1402022191</t>
  </si>
  <si>
    <t>" jihozápadní strana " 7,75+3,3+13,95+3,9+4,4+0,8+13,95+0,8+3,67+13,9+3,38+7,75</t>
  </si>
  <si>
    <t>" odpočet otvorů " -1,45*3</t>
  </si>
  <si>
    <t>" severovýchodní strana " 21,7+0,3+1,0*2+4,4+0,8*2+13,95+3,67+13,9+0,3+7,75</t>
  </si>
  <si>
    <t>" odpočet otvorů " -1,4*3-1,8</t>
  </si>
  <si>
    <t>" jihovýchodní strana " 15,77+0,3*2</t>
  </si>
  <si>
    <t>" odpočet otvorů " -1,45</t>
  </si>
  <si>
    <t>" severozápadní strana " 15,84+0,3*2</t>
  </si>
  <si>
    <t>20</t>
  </si>
  <si>
    <t>59051651</t>
  </si>
  <si>
    <t>lišta soklová Al s okapničkou zakládací U 14cm 0,95/200cm</t>
  </si>
  <si>
    <t>1112655679</t>
  </si>
  <si>
    <t>168,13*1,05 "Přepočtené koeficientem množství</t>
  </si>
  <si>
    <t>622252002</t>
  </si>
  <si>
    <t>Montáž ostatních lišt kontaktního zateplení</t>
  </si>
  <si>
    <t>152705621</t>
  </si>
  <si>
    <t>rohové</t>
  </si>
  <si>
    <t>" JZ " 2*1,7*6+2*2,1*8+2*2,3*2+2*2,1+1,8*7+2*3,0+2*3,5+2*3,0+2*2,6+2*3,0 + " svislé rohy " 5,5*4+10,1*4</t>
  </si>
  <si>
    <t>" SV " 2*1,6*7+2*2,0*10+2*1,8*7+2*3,0*3+2*3,4 + " svislé rohy " 5,5*4+10,1*4</t>
  </si>
  <si>
    <t>" JV " 2*1,6*2+2*2,5 + " svislé rohy " 5,5*2</t>
  </si>
  <si>
    <t>" SZ " 2*1,6*2 + " svislé rohy " 5,5*2</t>
  </si>
  <si>
    <t>Mezisoučet rohovníky</t>
  </si>
  <si>
    <t xml:space="preserve">nadpraží </t>
  </si>
  <si>
    <t>" JZ " 1,1*6+1,1*8+1,4*2+0,9+1,2*7+1,45*4+1,8</t>
  </si>
  <si>
    <t>" SV " 1,0*7+1,2*10+1,2*7+1,4*3+1,8</t>
  </si>
  <si>
    <t>" JV " 1,0*2+1,45</t>
  </si>
  <si>
    <t>" SZ " 1,0*2</t>
  </si>
  <si>
    <t>Mezisoučet okapničky</t>
  </si>
  <si>
    <t>parapetní</t>
  </si>
  <si>
    <t>" JZ " 1,1*6+1,1*8+1,4*2+0,9+1,2*7</t>
  </si>
  <si>
    <t>" SV " 1,0*7+1,2*10+1,2*7</t>
  </si>
  <si>
    <t>" JV " 1,0*2</t>
  </si>
  <si>
    <t>Mezisoučet parapetní</t>
  </si>
  <si>
    <t>" začišťovací " 326,95</t>
  </si>
  <si>
    <t>" dilatační ve vnitřních rozích " 5,5*4</t>
  </si>
  <si>
    <t>22</t>
  </si>
  <si>
    <t>59051480</t>
  </si>
  <si>
    <t>profil rohový Al s tkaninou kontaktního zateplení</t>
  </si>
  <si>
    <t>-2090327535</t>
  </si>
  <si>
    <t>387,2*1,05 "Přepočtené koeficientem množství</t>
  </si>
  <si>
    <t>23</t>
  </si>
  <si>
    <t>59051502</t>
  </si>
  <si>
    <t>profil dilatační rohový</t>
  </si>
  <si>
    <t>2014362756</t>
  </si>
  <si>
    <t>22*1,05 "Přepočtené koeficientem množství</t>
  </si>
  <si>
    <t>24</t>
  </si>
  <si>
    <t>59051476</t>
  </si>
  <si>
    <t>profil okenní začišťovací se sklovláknitou armovací tkaninou 9 mm/2,4 m</t>
  </si>
  <si>
    <t>-489719834</t>
  </si>
  <si>
    <t>326,95*1,05 "Přepočtené koeficientem množství</t>
  </si>
  <si>
    <t>25</t>
  </si>
  <si>
    <t>59051510</t>
  </si>
  <si>
    <t>profil okenní s nepřiznanou podomítkovou okapnicí PVC 2,0 m</t>
  </si>
  <si>
    <t>-228522027</t>
  </si>
  <si>
    <t>73,95*1,05 "Přepočtené koeficientem množství</t>
  </si>
  <si>
    <t>26</t>
  </si>
  <si>
    <t>59051512</t>
  </si>
  <si>
    <t>profil parapetní se sklovláknitou armovací tkaninou PVC 2 m</t>
  </si>
  <si>
    <t>-1142539406</t>
  </si>
  <si>
    <t>58,9*1,05 "Přepočtené koeficientem množství</t>
  </si>
  <si>
    <t>27</t>
  </si>
  <si>
    <t>622273031</t>
  </si>
  <si>
    <t>Montáž odvětrávané fasády stěn na hliníkový rošt tepelná izolace tl. 100 mm</t>
  </si>
  <si>
    <t>-572344981</t>
  </si>
  <si>
    <t>" jihozápadní strana " (7,75+3,3+13,95+3,9+4,4+0,8+13,95+0,8+3,67+13,9+3,38+7,75)*0,6</t>
  </si>
  <si>
    <t>" severovýchodní strana " (21,7+0,3+1,0*2+4,4+0,8*2+13,95+3,67+13,9+0,3+7,75)*0,6</t>
  </si>
  <si>
    <t>" jihovýchodní strana " (15,77+0,3*2)*0,6</t>
  </si>
  <si>
    <t>" severozápadní strana " (15,84+0,3*2)*0,6</t>
  </si>
  <si>
    <t>" odpočet otvorů " -1,45*0,6*8</t>
  </si>
  <si>
    <t>28</t>
  </si>
  <si>
    <t>59155104</t>
  </si>
  <si>
    <t>deska cementovláknitá fasádní probarvená tl 8mm</t>
  </si>
  <si>
    <t>-1700961322</t>
  </si>
  <si>
    <t>100,99*1,25 "Přepočtené koeficientem množství</t>
  </si>
  <si>
    <t>29</t>
  </si>
  <si>
    <t>622331121</t>
  </si>
  <si>
    <t>Cementová omítka hladká jednovrstvá vnějších stěn nanášená ručně</t>
  </si>
  <si>
    <t>753498927</t>
  </si>
  <si>
    <t>" pod provětrávanou fasádu " 107,95</t>
  </si>
  <si>
    <t>30</t>
  </si>
  <si>
    <t>622532011</t>
  </si>
  <si>
    <t>Tenkovrstvá silikonová hydrofilní zrnitá omítka tl. 1,5 mm včetně penetrace vnějších stěn</t>
  </si>
  <si>
    <t>-1485723758</t>
  </si>
  <si>
    <t>" zateplovací systém " 1110,2</t>
  </si>
  <si>
    <t>" ostění " 326,95*0,4</t>
  </si>
  <si>
    <t>31</t>
  </si>
  <si>
    <t>629991011</t>
  </si>
  <si>
    <t>Zakrytí výplní otvorů a svislých ploch fólií přilepenou lepící páskou</t>
  </si>
  <si>
    <t>-1822273415</t>
  </si>
  <si>
    <t>" JZ " 1,1*1,7*6+1,1*2,1*8+1,4*2,3*2+0,9*2,1+1,2*1,8*7+1,45*3,0+1,8*3,5+1,45*3,0+1,45*2,6+1,45*3,0</t>
  </si>
  <si>
    <t>" SV " 1,0*1,6*7+1,2*2,0*10+1,2*1,8*7+1,4*3,0*3+1,8*3,4</t>
  </si>
  <si>
    <t>" JV " 1,0*1,6*2+1,45*2,5</t>
  </si>
  <si>
    <t>" SZ " 1,0*1,6*2</t>
  </si>
  <si>
    <t>32</t>
  </si>
  <si>
    <t>629995101</t>
  </si>
  <si>
    <t>Očištění vnějších ploch tlakovou vodou</t>
  </si>
  <si>
    <t>59304576</t>
  </si>
  <si>
    <t>" fasáda " 1211,19</t>
  </si>
  <si>
    <t>Ostatní konstrukce a práce, bourání</t>
  </si>
  <si>
    <t>33</t>
  </si>
  <si>
    <t>941211111</t>
  </si>
  <si>
    <t>Montáž lešení řadového rámového lehkého zatížení do 200 kg/m2 š do 0,9 m v do 10 m</t>
  </si>
  <si>
    <t>715209349</t>
  </si>
  <si>
    <t>" jihozápadní strana " (7,75+13,95+1,2+3,0)*5,5+(3,0*2+4,4*2+14,0+1,2*2)*10,0+(7,75+13,95+1,2+3,0)*5,5</t>
  </si>
  <si>
    <t>" severovýchodní strana " 596,9</t>
  </si>
  <si>
    <t>" jihovýchodní strana " 16,0*(5,5+2,0)</t>
  </si>
  <si>
    <t>" severozápadní strana " 120,0</t>
  </si>
  <si>
    <t>" lešení pro štíty ze střechy " 8,0*4,5*4</t>
  </si>
  <si>
    <t>34</t>
  </si>
  <si>
    <t>941211211</t>
  </si>
  <si>
    <t>Příplatek k lešení řadovému rámovému lehkému š 0,9 m v do 25 m za první a ZKD den použití</t>
  </si>
  <si>
    <t>-902886638</t>
  </si>
  <si>
    <t>1577,8*70 "Přepočtené koeficientem množství</t>
  </si>
  <si>
    <t>35</t>
  </si>
  <si>
    <t>941211811</t>
  </si>
  <si>
    <t>Demontáž lešení řadového rámového lehkého zatížení do 200 kg/m2 š do 0,9 m v do 10 m</t>
  </si>
  <si>
    <t>121698665</t>
  </si>
  <si>
    <t>36</t>
  </si>
  <si>
    <t>949101111</t>
  </si>
  <si>
    <t>Lešení pomocné pro objekty pozemních staveb s lešeňovou podlahou v do 1,9 m zatížení do 150 kg/m2</t>
  </si>
  <si>
    <t>1606501484</t>
  </si>
  <si>
    <t>" vnitřní štíty na půdě 2.NP " (6,75+6,9)*1,2*2</t>
  </si>
  <si>
    <t>37</t>
  </si>
  <si>
    <t>965081113</t>
  </si>
  <si>
    <t>Bourání dlažby z dlaždic půdních plochy přes 1 m2</t>
  </si>
  <si>
    <t>-1999317724</t>
  </si>
  <si>
    <t>" M 2.5.1 " 8,5</t>
  </si>
  <si>
    <t>" M 2.5.2 " 247,3</t>
  </si>
  <si>
    <t>" M 2.6.1 " 5,6</t>
  </si>
  <si>
    <t>" M 2.6.2 " 246,7</t>
  </si>
  <si>
    <t>" M 3.2 " 308,9</t>
  </si>
  <si>
    <t>38</t>
  </si>
  <si>
    <t>965082923</t>
  </si>
  <si>
    <t>Odstranění násypů pod podlahami tl do 100 mm pl přes 2 m2</t>
  </si>
  <si>
    <t>-33439390</t>
  </si>
  <si>
    <t>" půda " (22,0*16,0+8,0*14,5*2)*0,1</t>
  </si>
  <si>
    <t>39</t>
  </si>
  <si>
    <t>967032980R</t>
  </si>
  <si>
    <t>Vybourání konstrukce pro HUP</t>
  </si>
  <si>
    <t>kus</t>
  </si>
  <si>
    <t>2051085409</t>
  </si>
  <si>
    <t>40</t>
  </si>
  <si>
    <t>967032990R</t>
  </si>
  <si>
    <t>Odstranění oplocení včetně nosné konstrukce</t>
  </si>
  <si>
    <t>504049147</t>
  </si>
  <si>
    <t>41</t>
  </si>
  <si>
    <t>967032992R</t>
  </si>
  <si>
    <t>Odstranění informačních cedulí a drobných prvků na fasádě</t>
  </si>
  <si>
    <t>kpl</t>
  </si>
  <si>
    <t>-169604061</t>
  </si>
  <si>
    <t>42</t>
  </si>
  <si>
    <t>967032995R</t>
  </si>
  <si>
    <t>Dodávka a osazení informačních cedulí na fasádě</t>
  </si>
  <si>
    <t>-305605895</t>
  </si>
  <si>
    <t>43</t>
  </si>
  <si>
    <t>978036191</t>
  </si>
  <si>
    <t>Otlučení (osekání) cementových omítek vnějších ploch v rozsahu do 100 %</t>
  </si>
  <si>
    <t>-1102095144</t>
  </si>
  <si>
    <t>997</t>
  </si>
  <si>
    <t>Přesun sutě</t>
  </si>
  <si>
    <t>44</t>
  </si>
  <si>
    <t>997013151</t>
  </si>
  <si>
    <t>Vnitrostaveništní doprava suti a vybouraných hmot pro budovy v do 6 m s omezením mechanizace</t>
  </si>
  <si>
    <t>508640388</t>
  </si>
  <si>
    <t>45</t>
  </si>
  <si>
    <t>997013501</t>
  </si>
  <si>
    <t>Odvoz suti a vybouraných hmot na skládku nebo meziskládku do 1 km se složením</t>
  </si>
  <si>
    <t>-2024212130</t>
  </si>
  <si>
    <t>46</t>
  </si>
  <si>
    <t>997013509</t>
  </si>
  <si>
    <t>Příplatek k odvozu suti a vybouraných hmot na skládku ZKD 1 km přes 1 km</t>
  </si>
  <si>
    <t>1796631522</t>
  </si>
  <si>
    <t>47</t>
  </si>
  <si>
    <t>997013803</t>
  </si>
  <si>
    <t>Poplatek za uložení na skládce (skládkovné) stavebního odpadu cihelného kód odpadu 170 102</t>
  </si>
  <si>
    <t>-813577727</t>
  </si>
  <si>
    <t>48</t>
  </si>
  <si>
    <t>997013831</t>
  </si>
  <si>
    <t>Poplatek za uložení na skládce (skládkovné) stavebního odpadu směsného kód odpadu 170 904</t>
  </si>
  <si>
    <t>-1836967667</t>
  </si>
  <si>
    <t>998</t>
  </si>
  <si>
    <t>Přesun hmot</t>
  </si>
  <si>
    <t>49</t>
  </si>
  <si>
    <t>998017002</t>
  </si>
  <si>
    <t>Přesun hmot s omezením mechanizace pro budovy v do 12 m</t>
  </si>
  <si>
    <t>-264668069</t>
  </si>
  <si>
    <t>PSV</t>
  </si>
  <si>
    <t>Práce a dodávky PSV</t>
  </si>
  <si>
    <t>711</t>
  </si>
  <si>
    <t>Izolace proti vodě, vlhkosti a plynům</t>
  </si>
  <si>
    <t>50</t>
  </si>
  <si>
    <t>711132101</t>
  </si>
  <si>
    <t>Provedení izolace proti zemní vlhkosti pásy na sucho svislé AIP nebo tkaninou</t>
  </si>
  <si>
    <t>2066238816</t>
  </si>
  <si>
    <t>" jihozápadní strana " (7,75+3,3+12,0)*3,0+(3,9+3,67+13,77+3,38+8,06)*4,0</t>
  </si>
  <si>
    <t>" severovýchodní strana " (8,06+0,5)*4,0</t>
  </si>
  <si>
    <t>" jihovýchodní strana " 6,65*2,5</t>
  </si>
  <si>
    <t>" severozápadní strana " 15,87*4,0</t>
  </si>
  <si>
    <t>51</t>
  </si>
  <si>
    <t>28323005</t>
  </si>
  <si>
    <t>fólie profilovaná (nopová) drenážní HDPE s výškou nopů 8mm</t>
  </si>
  <si>
    <t>666240787</t>
  </si>
  <si>
    <t>314,62*1,2 "Přepočtené koeficientem množství</t>
  </si>
  <si>
    <t>52</t>
  </si>
  <si>
    <t>998711101</t>
  </si>
  <si>
    <t>Přesun hmot tonážní pro izolace proti vodě, vlhkosti a plynům</t>
  </si>
  <si>
    <t>-967053944</t>
  </si>
  <si>
    <t>713</t>
  </si>
  <si>
    <t>Izolace tepelné</t>
  </si>
  <si>
    <t>53</t>
  </si>
  <si>
    <t>713121121</t>
  </si>
  <si>
    <t>Montáž izolace tepelné podlah volně kladenými rohožemi, pásy, dílci, deskami 2 vrstvy</t>
  </si>
  <si>
    <t>-163687939</t>
  </si>
  <si>
    <t>54</t>
  </si>
  <si>
    <t>63150850</t>
  </si>
  <si>
    <t>pás tepelně izolační pro všechny druhy nezatížených izolací ?=0,038-0,039 tl 120mm</t>
  </si>
  <si>
    <t>-1588611120</t>
  </si>
  <si>
    <t>817*2,04 "Přepočtené koeficientem množství</t>
  </si>
  <si>
    <t>55</t>
  </si>
  <si>
    <t>713131141</t>
  </si>
  <si>
    <t>Montáž izolace tepelné stěn a základů lepením celoplošně rohoží, pásů, dílců, desek</t>
  </si>
  <si>
    <t>-1200081051</t>
  </si>
  <si>
    <t>základy</t>
  </si>
  <si>
    <t>" jihozápadní strana " (7,75+3,3+12,0)*1,2+(3,9+3,67+13,77+3,38+8,06)*1,2</t>
  </si>
  <si>
    <t>" severovýchodní strana " (8,06+0,5)*1,2</t>
  </si>
  <si>
    <t>" jihovýchodní strana " 6,65*1,2</t>
  </si>
  <si>
    <t>" severozápadní strana " 15,87*1,2</t>
  </si>
  <si>
    <t>" odpočet světlíků " -(1,4*2+1,8*10)*1,2</t>
  </si>
  <si>
    <t>Mezisoučet základy</t>
  </si>
  <si>
    <t>Mezisoučet stěny na půdě</t>
  </si>
  <si>
    <t>56</t>
  </si>
  <si>
    <t>28376440</t>
  </si>
  <si>
    <t>deska z polystyrénu XPS, hrana rovná a strukturovaný povrch tl 50mm</t>
  </si>
  <si>
    <t>493560039</t>
  </si>
  <si>
    <t>79,33*1,05 "Přepočtené koeficientem množství</t>
  </si>
  <si>
    <t>57</t>
  </si>
  <si>
    <t>28375950</t>
  </si>
  <si>
    <t>deska EPS 100 fasádní ?=0,037 tl 100mm</t>
  </si>
  <si>
    <t>103907968</t>
  </si>
  <si>
    <t>369,92*1,02 "Přepočtené koeficientem množství</t>
  </si>
  <si>
    <t>58</t>
  </si>
  <si>
    <t>713191133</t>
  </si>
  <si>
    <t>Montáž izolace tepelné podlah, stropů vrchem nebo střech překrytí fólií s přelepeným spojem</t>
  </si>
  <si>
    <t>1857406738</t>
  </si>
  <si>
    <t>59</t>
  </si>
  <si>
    <t>28329011</t>
  </si>
  <si>
    <t>fólie PE vyztužená pro parotěsnou vrstvu (reakce na oheň - třída F) 110g/m2</t>
  </si>
  <si>
    <t>-1209248320</t>
  </si>
  <si>
    <t>817*1,1 "Přepočtené koeficientem množství</t>
  </si>
  <si>
    <t>60</t>
  </si>
  <si>
    <t>998713102</t>
  </si>
  <si>
    <t>Přesun hmot tonážní pro izolace tepelné v objektech v do 12 m</t>
  </si>
  <si>
    <t>-458345950</t>
  </si>
  <si>
    <t>741</t>
  </si>
  <si>
    <t>Elektroinstalace - silnoproud</t>
  </si>
  <si>
    <t>61</t>
  </si>
  <si>
    <t>741421811</t>
  </si>
  <si>
    <t>Demontáž drátu nebo lana svodového vedení D do 8 mm kolmý svod</t>
  </si>
  <si>
    <t>1545757768</t>
  </si>
  <si>
    <t>" demontáž stávajících hromosvodů " 370</t>
  </si>
  <si>
    <t>62</t>
  </si>
  <si>
    <t>741421831</t>
  </si>
  <si>
    <t>Demontáž drátu nebo lana svodového vedení D do 8 mm šikmá střecha</t>
  </si>
  <si>
    <t>-582156575</t>
  </si>
  <si>
    <t>63</t>
  </si>
  <si>
    <t>741421843</t>
  </si>
  <si>
    <t>Demontáž svorky šroubové hromosvodné se 2 šrouby</t>
  </si>
  <si>
    <t>1579477250</t>
  </si>
  <si>
    <t>64</t>
  </si>
  <si>
    <t>741421851</t>
  </si>
  <si>
    <t>Demontáž vedení hromosvodné-podpěra střešní pod hřeben</t>
  </si>
  <si>
    <t>1629231316</t>
  </si>
  <si>
    <t>65</t>
  </si>
  <si>
    <t>741421871</t>
  </si>
  <si>
    <t>Demontáž vedení hromosvodné-ochranného úhelníku délky do 1,4 m</t>
  </si>
  <si>
    <t>-192246029</t>
  </si>
  <si>
    <t>762</t>
  </si>
  <si>
    <t>Konstrukce tesařské</t>
  </si>
  <si>
    <t>66</t>
  </si>
  <si>
    <t>762083121</t>
  </si>
  <si>
    <t>Impregnace řeziva proti dřevokaznému hmyzu, houbám a plísním máčením třída ohrožení 1 a 2</t>
  </si>
  <si>
    <t>-9946919</t>
  </si>
  <si>
    <t>67</t>
  </si>
  <si>
    <t>762521104</t>
  </si>
  <si>
    <t>Položení podlahy z hrubých prken na sraz</t>
  </si>
  <si>
    <t>-1633630546</t>
  </si>
  <si>
    <t>68</t>
  </si>
  <si>
    <t>60511064</t>
  </si>
  <si>
    <t>řezivo jehličnaté středové omítané</t>
  </si>
  <si>
    <t>1614873333</t>
  </si>
  <si>
    <t>817,0 * 0,022</t>
  </si>
  <si>
    <t>17,974*1,05 'Přepočtené koeficientem množství</t>
  </si>
  <si>
    <t>69</t>
  </si>
  <si>
    <t>762526130</t>
  </si>
  <si>
    <t>Položení polštáře pod podlahy při osové vzdálenosti 100 cm</t>
  </si>
  <si>
    <t>-20823706</t>
  </si>
  <si>
    <t>" rošt pro tepelnou izolaci na půdě " 817,0*1,2</t>
  </si>
  <si>
    <t>70</t>
  </si>
  <si>
    <t>60512130</t>
  </si>
  <si>
    <t>hranol stavební řezivo průřezu do 224cm2 do dl 6m</t>
  </si>
  <si>
    <t>-327353198</t>
  </si>
  <si>
    <t>980,4*0,06*0,24</t>
  </si>
  <si>
    <t>14,118*1,15 "Přepočtené koeficientem množství</t>
  </si>
  <si>
    <t>71</t>
  </si>
  <si>
    <t>998762102</t>
  </si>
  <si>
    <t>Přesun hmot tonážní pro kce tesařské v objektech v do 12 m</t>
  </si>
  <si>
    <t>1042423898</t>
  </si>
  <si>
    <t>764</t>
  </si>
  <si>
    <t>Konstrukce klempířské</t>
  </si>
  <si>
    <t>72</t>
  </si>
  <si>
    <t>764002851</t>
  </si>
  <si>
    <t>Demontáž oplechování parapetů do suti</t>
  </si>
  <si>
    <t>1621873204</t>
  </si>
  <si>
    <t>2,4 + 71,1</t>
  </si>
  <si>
    <t>73</t>
  </si>
  <si>
    <t>764246320R</t>
  </si>
  <si>
    <t>Oplechování zdí rovných mechanicky kotvené z TiZn lesklého plechu rš 150 mm</t>
  </si>
  <si>
    <t>-1180452998</t>
  </si>
  <si>
    <t>" K/07 " 195,0</t>
  </si>
  <si>
    <t>74</t>
  </si>
  <si>
    <t>764246343</t>
  </si>
  <si>
    <t>Oplechování parapetů rovných celoplošně lepené z TiZn lesklého plechu rš 250 mm</t>
  </si>
  <si>
    <t>1654726093</t>
  </si>
  <si>
    <t>" K/06 " 2,4</t>
  </si>
  <si>
    <t>75</t>
  </si>
  <si>
    <t>764246345</t>
  </si>
  <si>
    <t>Oplechování parapetů rovných celoplošně lepené z TiZn lesklého plechu rš 400 mm</t>
  </si>
  <si>
    <t>1016851088</t>
  </si>
  <si>
    <t>71,1 "K/01 - RŠ 410mm</t>
  </si>
  <si>
    <t>76</t>
  </si>
  <si>
    <t>998764102</t>
  </si>
  <si>
    <t>Přesun hmot tonážní pro konstrukce klempířské v objektech v do 12 m</t>
  </si>
  <si>
    <t>1518144639</t>
  </si>
  <si>
    <t>766</t>
  </si>
  <si>
    <t>Konstrukce truhlářské</t>
  </si>
  <si>
    <t>77</t>
  </si>
  <si>
    <t>766411821</t>
  </si>
  <si>
    <t>Demontáž truhlářského obložení stěn z palubek</t>
  </si>
  <si>
    <t>81765139</t>
  </si>
  <si>
    <t>" jihozápadní strana " (7,75+3,3+13,95+3,9+4,4+0,8+13,95+0,8+3,67+13,9+3,38+7,75)*1,0</t>
  </si>
  <si>
    <t>" severovýchodní strana " (66,06+0,3*2+1,0*2+0,8*2)*1,0</t>
  </si>
  <si>
    <t>" jihovýchodní strana " 15,77*1,0</t>
  </si>
  <si>
    <t>" severozápadní strana " 0</t>
  </si>
  <si>
    <t>78</t>
  </si>
  <si>
    <t>766411822</t>
  </si>
  <si>
    <t>Demontáž truhlářského obložení stěn podkladových roštů</t>
  </si>
  <si>
    <t>-892349064</t>
  </si>
  <si>
    <t>767</t>
  </si>
  <si>
    <t>Konstrukce zámečnické</t>
  </si>
  <si>
    <t>79</t>
  </si>
  <si>
    <t>76700Z01</t>
  </si>
  <si>
    <t xml:space="preserve">D+M  Nová dvířka vnější skříně rozvaděče </t>
  </si>
  <si>
    <t>-680478635</t>
  </si>
  <si>
    <t>P</t>
  </si>
  <si>
    <t>Poznámka k položce:_x000d_
Hladká plechová dvířka el. rozvaděče, rozměr třeba doměřit na místě, plech P1,5; dvířka budou osazena v rámu z otevřených ocelových profilů L 30/30/3; součástí dvířek bude také tubus na šířku ETICS (CCA 160 mm( z hladkého plechu P3, Povrchová úprava základním nátěrem 2x, nátěrem krycím 2x, barevný odstín bílý, dvířka budou vybavena zámkem (čtyřhran) a označením (piktogram rozvaděče) provedený prolisem</t>
  </si>
  <si>
    <t>80</t>
  </si>
  <si>
    <t>767661811</t>
  </si>
  <si>
    <t>Demontáž mříží pevných nebo otevíravých</t>
  </si>
  <si>
    <t>1206402128</t>
  </si>
  <si>
    <t xml:space="preserve">" JZ  "1,45*3,0*2</t>
  </si>
  <si>
    <t>" SV " 1,45*3,0</t>
  </si>
  <si>
    <t>783</t>
  </si>
  <si>
    <t>Dokončovací práce - nátěry</t>
  </si>
  <si>
    <t>81</t>
  </si>
  <si>
    <t>783823135</t>
  </si>
  <si>
    <t>Penetrační silikonový nátěr hladkých, tenkovrstvých zrnitých nebo štukových omítek</t>
  </si>
  <si>
    <t>-1986937546</t>
  </si>
  <si>
    <t>" stěny na půdě " 369,92</t>
  </si>
  <si>
    <t>" antigrafity " 294,5</t>
  </si>
  <si>
    <t>82</t>
  </si>
  <si>
    <t>783827125</t>
  </si>
  <si>
    <t>Krycí jednonásobný silikonový nátěr omítek stupně členitosti 1 a 2</t>
  </si>
  <si>
    <t>-1507463927</t>
  </si>
  <si>
    <t>83</t>
  </si>
  <si>
    <t>783846503</t>
  </si>
  <si>
    <t>Antigraffiti nátěr trvalý do 100 cyklů odstranění graffiti hladkých betonových povrchů</t>
  </si>
  <si>
    <t>80785843</t>
  </si>
  <si>
    <t>" jihozápadní strana " (7,75+3,3+13,95)*2,5+(3,9+4,4+0,8+13,95+0,8+3,67)*2,5+(13,9+3,38+7,75)*2,5</t>
  </si>
  <si>
    <t>" severovýchodní strana " (21,7+0,3)*2,5+(1,0*2+4,4+0,8*2+13,95+3,67)*2,5+(13,9+0,3+7,75)*2,5</t>
  </si>
  <si>
    <t>" jihovýchodní strana " (15,77+0,3*2)*2,5</t>
  </si>
  <si>
    <t>" severozápadní strana " (15,84+0,3*2)*2,5</t>
  </si>
  <si>
    <t>SO02_2 - Chodníky</t>
  </si>
  <si>
    <t xml:space="preserve">    5 - Komunikace pozemní</t>
  </si>
  <si>
    <t>113106121</t>
  </si>
  <si>
    <t>Rozebrání dlažeb z betonových nebo kamenných dlaždic komunikací pro pěší ručně</t>
  </si>
  <si>
    <t>-788678537</t>
  </si>
  <si>
    <t xml:space="preserve"> dlažba u objektu </t>
  </si>
  <si>
    <t>" zadní část " 57,28*5,52+(9,8+3,9)*(5,52+3,6)/2</t>
  </si>
  <si>
    <t>" k bourané verandě " 6,2*1,4+5,0*1,2</t>
  </si>
  <si>
    <t>" před bočním schodištěm " 1,85*2,15</t>
  </si>
  <si>
    <t>113106122</t>
  </si>
  <si>
    <t>Rozebrání dlažeb z kamenných dlaždic komunikací pro pěší ručně</t>
  </si>
  <si>
    <t>-1124437081</t>
  </si>
  <si>
    <t>" východní strana " (15,8-1,4)*0,6</t>
  </si>
  <si>
    <t>113107122</t>
  </si>
  <si>
    <t>Odstranění podkladu z kameniva drceného tl 200 mm ručně</t>
  </si>
  <si>
    <t>262590328</t>
  </si>
  <si>
    <t>" západní strana " 15,85*0,6</t>
  </si>
  <si>
    <t>113107123</t>
  </si>
  <si>
    <t>Odstranění podkladu z kameniva drceného tl 300 mm ručně</t>
  </si>
  <si>
    <t>213087543</t>
  </si>
  <si>
    <t>" zadní část, pojížděná " 57,28*5,52+(9,8+3,9)*(5,52+3,6)/2</t>
  </si>
  <si>
    <t>" stávající asfaltová plocha na jižní straně " (59,0+8,0)*2,0+13,95*3,4+13,9*3,7</t>
  </si>
  <si>
    <t>113107142</t>
  </si>
  <si>
    <t>Odstranění podkladu živičného tl 100 mm ručně</t>
  </si>
  <si>
    <t>692359367</t>
  </si>
  <si>
    <t>122301101</t>
  </si>
  <si>
    <t>Odkopávky a prokopávky nezapažené v hornině tř. 4 objem do 100 m3</t>
  </si>
  <si>
    <t>-1764695387</t>
  </si>
  <si>
    <t>" dorovnání a výšková úprava pro chodníky " 629,67*0,1</t>
  </si>
  <si>
    <t>901682734</t>
  </si>
  <si>
    <t>-1099029628</t>
  </si>
  <si>
    <t>941458263</t>
  </si>
  <si>
    <t>-1476860058</t>
  </si>
  <si>
    <t>62,97*2 "Přepočtené koeficientem množství</t>
  </si>
  <si>
    <t>181951102</t>
  </si>
  <si>
    <t>Úprava pláně v hornině tř. 1 až 4 se zhutněním</t>
  </si>
  <si>
    <t>-890679561</t>
  </si>
  <si>
    <t>611,52+18,15</t>
  </si>
  <si>
    <t>Komunikace pozemní</t>
  </si>
  <si>
    <t>564750011</t>
  </si>
  <si>
    <t>Podklad z kameniva hrubého drceného vel. 8-16 mm tl 150 mm</t>
  </si>
  <si>
    <t>1288499078</t>
  </si>
  <si>
    <t>564760111</t>
  </si>
  <si>
    <t>Podklad z kameniva hrubého drceného vel. 16-32 mm tl 200 mm</t>
  </si>
  <si>
    <t>-871225561</t>
  </si>
  <si>
    <t>564961315</t>
  </si>
  <si>
    <t>Podklad z betonového recyklátu tl 200 mm</t>
  </si>
  <si>
    <t>-159180240</t>
  </si>
  <si>
    <t>591141111</t>
  </si>
  <si>
    <t>Kladení dlažby z kostek velkých z kamene na MC tl 50 mm</t>
  </si>
  <si>
    <t>-1836073493</t>
  </si>
  <si>
    <t>" stávající asfaltová plocha na jižní straně " (59,0+8,0)*0,25</t>
  </si>
  <si>
    <t>59245601R</t>
  </si>
  <si>
    <t>Přídlažba betonová 50x25x8cm přírodní</t>
  </si>
  <si>
    <t>-1198504328</t>
  </si>
  <si>
    <t>16,75*1,1 "Přepočtené koeficientem množství</t>
  </si>
  <si>
    <t>596212213</t>
  </si>
  <si>
    <t>Kladení dlažby pozemních komunikací tl 80 mm skupiny A pl přes 300 m2</t>
  </si>
  <si>
    <t>651304275</t>
  </si>
  <si>
    <t>" plocha na jižní straně " (59,0+8,0)*2,0+13,95*3,4+13,9*3,7</t>
  </si>
  <si>
    <t>59245030</t>
  </si>
  <si>
    <t>dlažba skladebná betonová 20x20x8 cm přírodní</t>
  </si>
  <si>
    <t>860506727</t>
  </si>
  <si>
    <t>611,518*1,01 "Přepočtené koeficientem množství</t>
  </si>
  <si>
    <t>596311111R</t>
  </si>
  <si>
    <t>Kladení dlažby komunikací pro pěší s plastickým povrchem</t>
  </si>
  <si>
    <t>-104607170</t>
  </si>
  <si>
    <t>" varovné pásy " (3,5+3,61+0,4*2+1,75+0,8)*0,4</t>
  </si>
  <si>
    <t>59040200R</t>
  </si>
  <si>
    <t>tvarovky s plastickým povrchem</t>
  </si>
  <si>
    <t>-353366631</t>
  </si>
  <si>
    <t>596811120</t>
  </si>
  <si>
    <t>Kladení betonové dlažby komunikací pro pěší do lože z kameniva vel do 0,09 m2 plochy do 50 m2</t>
  </si>
  <si>
    <t>-1108033949</t>
  </si>
  <si>
    <t>59245021</t>
  </si>
  <si>
    <t>dlažba skladebná betonová 20x20x6 cm přírodní</t>
  </si>
  <si>
    <t>-315996283</t>
  </si>
  <si>
    <t>18,15*1,05 "Přepočtené koeficientem množství</t>
  </si>
  <si>
    <t>916131113</t>
  </si>
  <si>
    <t>Osazení silničního obrubníku betonového ležatého s boční opěrou do lože z betonu prostého</t>
  </si>
  <si>
    <t>1228601501</t>
  </si>
  <si>
    <t>" zadní část, pojížděná " 58,0+9,8+3,9+5,52</t>
  </si>
  <si>
    <t>" stávající asfaltová plocha na jižní straně " 2,0*2</t>
  </si>
  <si>
    <t>59217017</t>
  </si>
  <si>
    <t>obrubník betonový chodníkový 100x10x25 cm</t>
  </si>
  <si>
    <t>-879714862</t>
  </si>
  <si>
    <t>916331112</t>
  </si>
  <si>
    <t>Osazení zahradního obrubníku betonového do lože z betonu s boční opěrou</t>
  </si>
  <si>
    <t>-1739398162</t>
  </si>
  <si>
    <t>" východní strana " 15,8-1,4</t>
  </si>
  <si>
    <t>" západní strana " 16,0</t>
  </si>
  <si>
    <t>59217001</t>
  </si>
  <si>
    <t>obrubník betonový zahradní 100 x 5 x 25 cm</t>
  </si>
  <si>
    <t>1502739944</t>
  </si>
  <si>
    <t>919735112</t>
  </si>
  <si>
    <t>Řezání stávajícího živičného krytu hl do 100 mm</t>
  </si>
  <si>
    <t>31513587</t>
  </si>
  <si>
    <t>" stávající asfaltová plocha na jižní straně " 59,0+8,0</t>
  </si>
  <si>
    <t>935113120R</t>
  </si>
  <si>
    <t>Polymerbetonový žlab s krycím roštem šířky do 200 mm vč. napojení na kanalizaci</t>
  </si>
  <si>
    <t>374301472</t>
  </si>
  <si>
    <t>" v pojížděné ploše " 6,0*2+3,0</t>
  </si>
  <si>
    <t>-256572504</t>
  </si>
  <si>
    <t>246143939</t>
  </si>
  <si>
    <t>-694050169</t>
  </si>
  <si>
    <t>954244985</t>
  </si>
  <si>
    <t>997013801</t>
  </si>
  <si>
    <t>Poplatek za uložení na skládce (skládkovné) stavebního odpadu betonového kód odpadu 170 101</t>
  </si>
  <si>
    <t>1066549432</t>
  </si>
  <si>
    <t>997223845</t>
  </si>
  <si>
    <t>Poplatek za uložení na skládce (skládkovné) odpadu asfaltového bez dehtu kód odpadu 170 302</t>
  </si>
  <si>
    <t>-1528010304</t>
  </si>
  <si>
    <t>997223855</t>
  </si>
  <si>
    <t>Poplatek za uložení na skládce (skládkovné) kameniva kód odpadu 170 504</t>
  </si>
  <si>
    <t>773823919</t>
  </si>
  <si>
    <t>998223011</t>
  </si>
  <si>
    <t>Přesun hmot pro pozemní komunikace s krytem dlážděným</t>
  </si>
  <si>
    <t>229905838</t>
  </si>
  <si>
    <t>VO - SO 98-98</t>
  </si>
  <si>
    <t xml:space="preserve"> DSK PLAN s.r.o.</t>
  </si>
  <si>
    <t>VRN - Vedlejší rozpočtové náklady</t>
  </si>
  <si>
    <t xml:space="preserve">    VRN9 - Ostatní náklady</t>
  </si>
  <si>
    <t>VRN</t>
  </si>
  <si>
    <t>Vedlejší rozpočtové náklady</t>
  </si>
  <si>
    <t>012103000</t>
  </si>
  <si>
    <t>Geodetické práce před výstavbou</t>
  </si>
  <si>
    <t>-402007372</t>
  </si>
  <si>
    <t>012203000</t>
  </si>
  <si>
    <t>Geodetické práce při provádění stavby - vytýčení inženýrských sítí</t>
  </si>
  <si>
    <t>1665942699</t>
  </si>
  <si>
    <t>012303000</t>
  </si>
  <si>
    <t>Geodetické práce po výstavbě</t>
  </si>
  <si>
    <t>-111060114</t>
  </si>
  <si>
    <t>032103000</t>
  </si>
  <si>
    <t>Náklady na stavební buňky</t>
  </si>
  <si>
    <t>-934711073</t>
  </si>
  <si>
    <t>033203000</t>
  </si>
  <si>
    <t>Energie pro zařízení staveniště</t>
  </si>
  <si>
    <t>-1219626497</t>
  </si>
  <si>
    <t>034103000</t>
  </si>
  <si>
    <t>Oplocení staveniště mobilní</t>
  </si>
  <si>
    <t>-1883907942</t>
  </si>
  <si>
    <t>034203000</t>
  </si>
  <si>
    <t>Opatření na ochranu pozemků sousedních se staveništěm</t>
  </si>
  <si>
    <t>-1309033452</t>
  </si>
  <si>
    <t>034503000</t>
  </si>
  <si>
    <t>Informační tabule na staveništi</t>
  </si>
  <si>
    <t>ks</t>
  </si>
  <si>
    <t>-1282725002</t>
  </si>
  <si>
    <t>039103000</t>
  </si>
  <si>
    <t>Rozebrání, bourání a odvoz zařízení staveniště, uvedení do původního stavu</t>
  </si>
  <si>
    <t>1950983757</t>
  </si>
  <si>
    <t>043103000</t>
  </si>
  <si>
    <t>Zkoušky bez rozlišení</t>
  </si>
  <si>
    <t>-1663120285</t>
  </si>
  <si>
    <t>071103000</t>
  </si>
  <si>
    <t>Provoz investora, náklady na zajištění dočasných výdejen lístků</t>
  </si>
  <si>
    <t>-722503515</t>
  </si>
  <si>
    <t>VRN9</t>
  </si>
  <si>
    <t>Ostatní náklady</t>
  </si>
  <si>
    <t>091003001</t>
  </si>
  <si>
    <t xml:space="preserve">Osvědčení o shodě notifikovanou osobou v realizaci </t>
  </si>
  <si>
    <t>1024</t>
  </si>
  <si>
    <t>1777249709</t>
  </si>
  <si>
    <t>091003002</t>
  </si>
  <si>
    <t>Osvědčení o bezpečnosti před uvedením do provozu</t>
  </si>
  <si>
    <t>-673804899</t>
  </si>
  <si>
    <t>091003003</t>
  </si>
  <si>
    <t>Dokumentace skutečného vyhotovení v listinné podobě</t>
  </si>
  <si>
    <t>1655000877</t>
  </si>
  <si>
    <t>091003004</t>
  </si>
  <si>
    <t>Dokumentace skuteč.provedení v elektron.podobě</t>
  </si>
  <si>
    <t>-291429729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</si>
</sst>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7" fillId="5" borderId="22" xfId="0" applyFont="1" applyFill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37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37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ROUND(AG94,0)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0)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0)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0)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0)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0)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0)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0)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IV1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Ivanovice na Hané - investice, oprava, byty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28. 4. 2020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SŽDC, s.o., Dlážděná 1003/7, 11000 Praha-N.Město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DSK PLAN s.r.o., Staňkova 41, Brno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38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ROUND(AG95+AG98,0)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ROUND(AS95+AS98,0)</f>
        <v>0</v>
      </c>
      <c r="AT94" s="115">
        <f>ROUND(SUM(AV94:AW94),0)</f>
        <v>0</v>
      </c>
      <c r="AU94" s="116">
        <f>ROUND(AU95+AU98,5)</f>
        <v>0</v>
      </c>
      <c r="AV94" s="115">
        <f>ROUND(AZ94*L29,0)</f>
        <v>0</v>
      </c>
      <c r="AW94" s="115">
        <f>ROUND(BA94*L30,0)</f>
        <v>0</v>
      </c>
      <c r="AX94" s="115">
        <f>ROUND(BB94*L29,0)</f>
        <v>0</v>
      </c>
      <c r="AY94" s="115">
        <f>ROUND(BC94*L30,0)</f>
        <v>0</v>
      </c>
      <c r="AZ94" s="115">
        <f>ROUND(AZ95+AZ98,0)</f>
        <v>0</v>
      </c>
      <c r="BA94" s="115">
        <f>ROUND(BA95+BA98,0)</f>
        <v>0</v>
      </c>
      <c r="BB94" s="115">
        <f>ROUND(BB95+BB98,0)</f>
        <v>0</v>
      </c>
      <c r="BC94" s="115">
        <f>ROUND(BC95+BC98,0)</f>
        <v>0</v>
      </c>
      <c r="BD94" s="117">
        <f>ROUND(BD95+BD98,0)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7"/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ROUND(SUM(AG96:AG97),0)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86</v>
      </c>
      <c r="AR95" s="127"/>
      <c r="AS95" s="128">
        <f>ROUND(SUM(AS96:AS97),0)</f>
        <v>0</v>
      </c>
      <c r="AT95" s="129">
        <f>ROUND(SUM(AV95:AW95),0)</f>
        <v>0</v>
      </c>
      <c r="AU95" s="130">
        <f>ROUND(SUM(AU96:AU97),5)</f>
        <v>0</v>
      </c>
      <c r="AV95" s="129">
        <f>ROUND(AZ95*L29,0)</f>
        <v>0</v>
      </c>
      <c r="AW95" s="129">
        <f>ROUND(BA95*L30,0)</f>
        <v>0</v>
      </c>
      <c r="AX95" s="129">
        <f>ROUND(BB95*L29,0)</f>
        <v>0</v>
      </c>
      <c r="AY95" s="129">
        <f>ROUND(BC95*L30,0)</f>
        <v>0</v>
      </c>
      <c r="AZ95" s="129">
        <f>ROUND(SUM(AZ96:AZ97),0)</f>
        <v>0</v>
      </c>
      <c r="BA95" s="129">
        <f>ROUND(SUM(BA96:BA97),0)</f>
        <v>0</v>
      </c>
      <c r="BB95" s="129">
        <f>ROUND(SUM(BB96:BB97),0)</f>
        <v>0</v>
      </c>
      <c r="BC95" s="129">
        <f>ROUND(SUM(BC96:BC97),0)</f>
        <v>0</v>
      </c>
      <c r="BD95" s="131">
        <f>ROUND(SUM(BD96:BD97),0)</f>
        <v>0</v>
      </c>
      <c r="BE95" s="7"/>
      <c r="BS95" s="132" t="s">
        <v>79</v>
      </c>
      <c r="BT95" s="132" t="s">
        <v>37</v>
      </c>
      <c r="BU95" s="132" t="s">
        <v>81</v>
      </c>
      <c r="BV95" s="132" t="s">
        <v>82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4" customFormat="1" ht="16.5" customHeight="1">
      <c r="A96" s="133" t="s">
        <v>89</v>
      </c>
      <c r="B96" s="71"/>
      <c r="C96" s="134"/>
      <c r="D96" s="134"/>
      <c r="E96" s="135" t="s">
        <v>90</v>
      </c>
      <c r="F96" s="135"/>
      <c r="G96" s="135"/>
      <c r="H96" s="135"/>
      <c r="I96" s="135"/>
      <c r="J96" s="134"/>
      <c r="K96" s="135" t="s">
        <v>91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'SO02_1 - Zateplení'!J32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92</v>
      </c>
      <c r="AR96" s="73"/>
      <c r="AS96" s="138">
        <v>0</v>
      </c>
      <c r="AT96" s="139">
        <f>ROUND(SUM(AV96:AW96),0)</f>
        <v>0</v>
      </c>
      <c r="AU96" s="140">
        <f>'SO02_1 - Zateplení'!P136</f>
        <v>0</v>
      </c>
      <c r="AV96" s="139">
        <f>'SO02_1 - Zateplení'!J35</f>
        <v>0</v>
      </c>
      <c r="AW96" s="139">
        <f>'SO02_1 - Zateplení'!J36</f>
        <v>0</v>
      </c>
      <c r="AX96" s="139">
        <f>'SO02_1 - Zateplení'!J37</f>
        <v>0</v>
      </c>
      <c r="AY96" s="139">
        <f>'SO02_1 - Zateplení'!J38</f>
        <v>0</v>
      </c>
      <c r="AZ96" s="139">
        <f>'SO02_1 - Zateplení'!F35</f>
        <v>0</v>
      </c>
      <c r="BA96" s="139">
        <f>'SO02_1 - Zateplení'!F36</f>
        <v>0</v>
      </c>
      <c r="BB96" s="139">
        <f>'SO02_1 - Zateplení'!F37</f>
        <v>0</v>
      </c>
      <c r="BC96" s="139">
        <f>'SO02_1 - Zateplení'!F38</f>
        <v>0</v>
      </c>
      <c r="BD96" s="141">
        <f>'SO02_1 - Zateplení'!F39</f>
        <v>0</v>
      </c>
      <c r="BE96" s="4"/>
      <c r="BT96" s="142" t="s">
        <v>88</v>
      </c>
      <c r="BV96" s="142" t="s">
        <v>82</v>
      </c>
      <c r="BW96" s="142" t="s">
        <v>93</v>
      </c>
      <c r="BX96" s="142" t="s">
        <v>87</v>
      </c>
      <c r="CL96" s="142" t="s">
        <v>1</v>
      </c>
    </row>
    <row r="97" s="4" customFormat="1" ht="16.5" customHeight="1">
      <c r="A97" s="133" t="s">
        <v>89</v>
      </c>
      <c r="B97" s="71"/>
      <c r="C97" s="134"/>
      <c r="D97" s="134"/>
      <c r="E97" s="135" t="s">
        <v>94</v>
      </c>
      <c r="F97" s="135"/>
      <c r="G97" s="135"/>
      <c r="H97" s="135"/>
      <c r="I97" s="135"/>
      <c r="J97" s="134"/>
      <c r="K97" s="135" t="s">
        <v>95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'SO02_2 - Chodníky'!J32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92</v>
      </c>
      <c r="AR97" s="73"/>
      <c r="AS97" s="138">
        <v>0</v>
      </c>
      <c r="AT97" s="139">
        <f>ROUND(SUM(AV97:AW97),0)</f>
        <v>0</v>
      </c>
      <c r="AU97" s="140">
        <f>'SO02_2 - Chodníky'!P126</f>
        <v>0</v>
      </c>
      <c r="AV97" s="139">
        <f>'SO02_2 - Chodníky'!J35</f>
        <v>0</v>
      </c>
      <c r="AW97" s="139">
        <f>'SO02_2 - Chodníky'!J36</f>
        <v>0</v>
      </c>
      <c r="AX97" s="139">
        <f>'SO02_2 - Chodníky'!J37</f>
        <v>0</v>
      </c>
      <c r="AY97" s="139">
        <f>'SO02_2 - Chodníky'!J38</f>
        <v>0</v>
      </c>
      <c r="AZ97" s="139">
        <f>'SO02_2 - Chodníky'!F35</f>
        <v>0</v>
      </c>
      <c r="BA97" s="139">
        <f>'SO02_2 - Chodníky'!F36</f>
        <v>0</v>
      </c>
      <c r="BB97" s="139">
        <f>'SO02_2 - Chodníky'!F37</f>
        <v>0</v>
      </c>
      <c r="BC97" s="139">
        <f>'SO02_2 - Chodníky'!F38</f>
        <v>0</v>
      </c>
      <c r="BD97" s="141">
        <f>'SO02_2 - Chodníky'!F39</f>
        <v>0</v>
      </c>
      <c r="BE97" s="4"/>
      <c r="BT97" s="142" t="s">
        <v>88</v>
      </c>
      <c r="BV97" s="142" t="s">
        <v>82</v>
      </c>
      <c r="BW97" s="142" t="s">
        <v>96</v>
      </c>
      <c r="BX97" s="142" t="s">
        <v>87</v>
      </c>
      <c r="CL97" s="142" t="s">
        <v>1</v>
      </c>
    </row>
    <row r="98" s="7" customFormat="1" ht="16.5" customHeight="1">
      <c r="A98" s="133" t="s">
        <v>89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'VO - SO 98-98'!J30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86</v>
      </c>
      <c r="AR98" s="127"/>
      <c r="AS98" s="143">
        <v>0</v>
      </c>
      <c r="AT98" s="144">
        <f>ROUND(SUM(AV98:AW98),0)</f>
        <v>0</v>
      </c>
      <c r="AU98" s="145">
        <f>'VO - SO 98-98'!P118</f>
        <v>0</v>
      </c>
      <c r="AV98" s="144">
        <f>'VO - SO 98-98'!J33</f>
        <v>0</v>
      </c>
      <c r="AW98" s="144">
        <f>'VO - SO 98-98'!J34</f>
        <v>0</v>
      </c>
      <c r="AX98" s="144">
        <f>'VO - SO 98-98'!J35</f>
        <v>0</v>
      </c>
      <c r="AY98" s="144">
        <f>'VO - SO 98-98'!J36</f>
        <v>0</v>
      </c>
      <c r="AZ98" s="144">
        <f>'VO - SO 98-98'!F33</f>
        <v>0</v>
      </c>
      <c r="BA98" s="144">
        <f>'VO - SO 98-98'!F34</f>
        <v>0</v>
      </c>
      <c r="BB98" s="144">
        <f>'VO - SO 98-98'!F35</f>
        <v>0</v>
      </c>
      <c r="BC98" s="144">
        <f>'VO - SO 98-98'!F36</f>
        <v>0</v>
      </c>
      <c r="BD98" s="146">
        <f>'VO - SO 98-98'!F37</f>
        <v>0</v>
      </c>
      <c r="BE98" s="7"/>
      <c r="BT98" s="132" t="s">
        <v>37</v>
      </c>
      <c r="BV98" s="132" t="s">
        <v>82</v>
      </c>
      <c r="BW98" s="132" t="s">
        <v>99</v>
      </c>
      <c r="BX98" s="132" t="s">
        <v>5</v>
      </c>
      <c r="CL98" s="132" t="s">
        <v>1</v>
      </c>
      <c r="CM98" s="132" t="s">
        <v>88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6vJFGnanYXx6vS1VpR/9nz+wULBZuJWtMbOqcVSSeJlipGV4Mb7+MBekTZMfya2sgNy9QJpB+vBvGqZLVYhalQ==" hashValue="Ki2vDEpk7ivXKw2Lv2G1II9ZW24LPMQ76fW68PG1Q1fvVzNBm2zuJ5pnW1KiOt5ejAh1bSH8MtawzaGNtI4GDw==" algorithmName="SHA-512" password="CC35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02_1 - Zateplení'!C2" display="/"/>
    <hyperlink ref="A97" location="'SO02_2 - Chodníky'!C2" display="/"/>
    <hyperlink ref="A98" location="'VO - SO 98-9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100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Ivanovice na Hané - investice, oprava, byty</v>
      </c>
      <c r="F7" s="151"/>
      <c r="G7" s="151"/>
      <c r="H7" s="151"/>
      <c r="L7" s="21"/>
    </row>
    <row r="8" s="1" customFormat="1" ht="12" customHeight="1">
      <c r="B8" s="21"/>
      <c r="D8" s="151" t="s">
        <v>101</v>
      </c>
      <c r="L8" s="21"/>
    </row>
    <row r="9" s="2" customFormat="1" ht="16.5" customHeight="1">
      <c r="A9" s="39"/>
      <c r="B9" s="45"/>
      <c r="C9" s="39"/>
      <c r="D9" s="39"/>
      <c r="E9" s="152" t="s">
        <v>102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28. 4. 2020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38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ROUND(J136,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ROUND((SUM(BE136:BE427)),  0)</f>
        <v>0</v>
      </c>
      <c r="G35" s="39"/>
      <c r="H35" s="39"/>
      <c r="I35" s="165">
        <v>0.20999999999999999</v>
      </c>
      <c r="J35" s="164">
        <f>ROUND(((SUM(BE136:BE427))*I35),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ROUND((SUM(BF136:BF427)),  0)</f>
        <v>0</v>
      </c>
      <c r="G36" s="39"/>
      <c r="H36" s="39"/>
      <c r="I36" s="165">
        <v>0.14999999999999999</v>
      </c>
      <c r="J36" s="164">
        <f>ROUND(((SUM(BF136:BF427))*I36),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ROUND((SUM(BG136:BG427)),  0)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ROUND((SUM(BH136:BH427)),  0)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ROUND((SUM(BI136:BI427)),  0)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Ivanovice na Hané - investice, oprava, byty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SO02_1 - Zateplení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28. 4. 2020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SŽDC, s.o., Dlážděná 1003/7, 11000 Praha-N.Město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106</v>
      </c>
      <c r="D96" s="186"/>
      <c r="E96" s="186"/>
      <c r="F96" s="186"/>
      <c r="G96" s="186"/>
      <c r="H96" s="186"/>
      <c r="I96" s="186"/>
      <c r="J96" s="187" t="s">
        <v>107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108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109</v>
      </c>
    </row>
    <row r="99" s="9" customFormat="1" ht="24.96" customHeight="1">
      <c r="A99" s="9"/>
      <c r="B99" s="189"/>
      <c r="C99" s="190"/>
      <c r="D99" s="191" t="s">
        <v>110</v>
      </c>
      <c r="E99" s="192"/>
      <c r="F99" s="192"/>
      <c r="G99" s="192"/>
      <c r="H99" s="192"/>
      <c r="I99" s="192"/>
      <c r="J99" s="193">
        <f>J137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111</v>
      </c>
      <c r="E100" s="197"/>
      <c r="F100" s="197"/>
      <c r="G100" s="197"/>
      <c r="H100" s="197"/>
      <c r="I100" s="197"/>
      <c r="J100" s="198">
        <f>J138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112</v>
      </c>
      <c r="E101" s="197"/>
      <c r="F101" s="197"/>
      <c r="G101" s="197"/>
      <c r="H101" s="197"/>
      <c r="I101" s="197"/>
      <c r="J101" s="198">
        <f>J169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113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114</v>
      </c>
      <c r="E103" s="197"/>
      <c r="F103" s="197"/>
      <c r="G103" s="197"/>
      <c r="H103" s="197"/>
      <c r="I103" s="197"/>
      <c r="J103" s="198">
        <f>J285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115</v>
      </c>
      <c r="E104" s="197"/>
      <c r="F104" s="197"/>
      <c r="G104" s="197"/>
      <c r="H104" s="197"/>
      <c r="I104" s="197"/>
      <c r="J104" s="198">
        <f>J312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116</v>
      </c>
      <c r="E105" s="197"/>
      <c r="F105" s="197"/>
      <c r="G105" s="197"/>
      <c r="H105" s="197"/>
      <c r="I105" s="197"/>
      <c r="J105" s="198">
        <f>J318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117</v>
      </c>
      <c r="E106" s="192"/>
      <c r="F106" s="192"/>
      <c r="G106" s="192"/>
      <c r="H106" s="192"/>
      <c r="I106" s="192"/>
      <c r="J106" s="193">
        <f>J320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118</v>
      </c>
      <c r="E107" s="197"/>
      <c r="F107" s="197"/>
      <c r="G107" s="197"/>
      <c r="H107" s="197"/>
      <c r="I107" s="197"/>
      <c r="J107" s="198">
        <f>J321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119</v>
      </c>
      <c r="E108" s="197"/>
      <c r="F108" s="197"/>
      <c r="G108" s="197"/>
      <c r="H108" s="197"/>
      <c r="I108" s="197"/>
      <c r="J108" s="198">
        <f>J331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120</v>
      </c>
      <c r="E109" s="197"/>
      <c r="F109" s="197"/>
      <c r="G109" s="197"/>
      <c r="H109" s="197"/>
      <c r="I109" s="197"/>
      <c r="J109" s="198">
        <f>J364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121</v>
      </c>
      <c r="E110" s="197"/>
      <c r="F110" s="197"/>
      <c r="G110" s="197"/>
      <c r="H110" s="197"/>
      <c r="I110" s="197"/>
      <c r="J110" s="198">
        <f>J371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122</v>
      </c>
      <c r="E111" s="197"/>
      <c r="F111" s="197"/>
      <c r="G111" s="197"/>
      <c r="H111" s="197"/>
      <c r="I111" s="197"/>
      <c r="J111" s="198">
        <f>J383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123</v>
      </c>
      <c r="E112" s="197"/>
      <c r="F112" s="197"/>
      <c r="G112" s="197"/>
      <c r="H112" s="197"/>
      <c r="I112" s="197"/>
      <c r="J112" s="198">
        <f>J393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124</v>
      </c>
      <c r="E113" s="197"/>
      <c r="F113" s="197"/>
      <c r="G113" s="197"/>
      <c r="H113" s="197"/>
      <c r="I113" s="197"/>
      <c r="J113" s="198">
        <f>J401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125</v>
      </c>
      <c r="E114" s="197"/>
      <c r="F114" s="197"/>
      <c r="G114" s="197"/>
      <c r="H114" s="197"/>
      <c r="I114" s="197"/>
      <c r="J114" s="198">
        <f>J408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126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>Ivanovice na Hané - investice, oprava, byty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101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4" t="s">
        <v>102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103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SO02_1 - Zateplení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28. 4. 2020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SŽDC, s.o., Dlážděná 1003/7, 11000 Praha-N.Město</v>
      </c>
      <c r="G132" s="41"/>
      <c r="H132" s="41"/>
      <c r="I132" s="33" t="s">
        <v>32</v>
      </c>
      <c r="J132" s="37" t="str">
        <f>E23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30</v>
      </c>
      <c r="D133" s="41"/>
      <c r="E133" s="41"/>
      <c r="F133" s="28" t="str">
        <f>IF(E20="","",E20)</f>
        <v>Vyplň údaj</v>
      </c>
      <c r="G133" s="41"/>
      <c r="H133" s="41"/>
      <c r="I133" s="33" t="s">
        <v>38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0"/>
      <c r="B135" s="201"/>
      <c r="C135" s="202" t="s">
        <v>127</v>
      </c>
      <c r="D135" s="203" t="s">
        <v>65</v>
      </c>
      <c r="E135" s="203" t="s">
        <v>61</v>
      </c>
      <c r="F135" s="203" t="s">
        <v>62</v>
      </c>
      <c r="G135" s="203" t="s">
        <v>128</v>
      </c>
      <c r="H135" s="203" t="s">
        <v>129</v>
      </c>
      <c r="I135" s="203" t="s">
        <v>130</v>
      </c>
      <c r="J135" s="204" t="s">
        <v>107</v>
      </c>
      <c r="K135" s="205" t="s">
        <v>131</v>
      </c>
      <c r="L135" s="206"/>
      <c r="M135" s="101" t="s">
        <v>1</v>
      </c>
      <c r="N135" s="102" t="s">
        <v>44</v>
      </c>
      <c r="O135" s="102" t="s">
        <v>132</v>
      </c>
      <c r="P135" s="102" t="s">
        <v>133</v>
      </c>
      <c r="Q135" s="102" t="s">
        <v>134</v>
      </c>
      <c r="R135" s="102" t="s">
        <v>135</v>
      </c>
      <c r="S135" s="102" t="s">
        <v>136</v>
      </c>
      <c r="T135" s="103" t="s">
        <v>137</v>
      </c>
      <c r="U135" s="20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</row>
    <row r="136" s="2" customFormat="1" ht="22.8" customHeight="1">
      <c r="A136" s="39"/>
      <c r="B136" s="40"/>
      <c r="C136" s="108" t="s">
        <v>138</v>
      </c>
      <c r="D136" s="41"/>
      <c r="E136" s="41"/>
      <c r="F136" s="41"/>
      <c r="G136" s="41"/>
      <c r="H136" s="41"/>
      <c r="I136" s="41"/>
      <c r="J136" s="207">
        <f>BK136</f>
        <v>0</v>
      </c>
      <c r="K136" s="41"/>
      <c r="L136" s="45"/>
      <c r="M136" s="104"/>
      <c r="N136" s="208"/>
      <c r="O136" s="105"/>
      <c r="P136" s="209">
        <f>P137+P320</f>
        <v>0</v>
      </c>
      <c r="Q136" s="105"/>
      <c r="R136" s="209">
        <f>R137+R320</f>
        <v>10.604115000000002</v>
      </c>
      <c r="S136" s="105"/>
      <c r="T136" s="210">
        <f>T137+T320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79</v>
      </c>
      <c r="AU136" s="18" t="s">
        <v>109</v>
      </c>
      <c r="BK136" s="211">
        <f>BK137+BK320</f>
        <v>0</v>
      </c>
    </row>
    <row r="137" s="12" customFormat="1" ht="25.92" customHeight="1">
      <c r="A137" s="12"/>
      <c r="B137" s="212"/>
      <c r="C137" s="213"/>
      <c r="D137" s="214" t="s">
        <v>79</v>
      </c>
      <c r="E137" s="215" t="s">
        <v>139</v>
      </c>
      <c r="F137" s="215" t="s">
        <v>140</v>
      </c>
      <c r="G137" s="213"/>
      <c r="H137" s="213"/>
      <c r="I137" s="216"/>
      <c r="J137" s="217">
        <f>BK137</f>
        <v>0</v>
      </c>
      <c r="K137" s="213"/>
      <c r="L137" s="218"/>
      <c r="M137" s="219"/>
      <c r="N137" s="220"/>
      <c r="O137" s="220"/>
      <c r="P137" s="221">
        <f>P138+P169+P172+P285+P312+P318</f>
        <v>0</v>
      </c>
      <c r="Q137" s="220"/>
      <c r="R137" s="221">
        <f>R138+R169+R172+R285+R312+R318</f>
        <v>0</v>
      </c>
      <c r="S137" s="220"/>
      <c r="T137" s="222">
        <f>T138+T169+T172+T285+T312+T318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37</v>
      </c>
      <c r="AT137" s="224" t="s">
        <v>79</v>
      </c>
      <c r="AU137" s="224" t="s">
        <v>80</v>
      </c>
      <c r="AY137" s="223" t="s">
        <v>141</v>
      </c>
      <c r="BK137" s="225">
        <f>BK138+BK169+BK172+BK285+BK312+BK318</f>
        <v>0</v>
      </c>
    </row>
    <row r="138" s="12" customFormat="1" ht="22.8" customHeight="1">
      <c r="A138" s="12"/>
      <c r="B138" s="212"/>
      <c r="C138" s="213"/>
      <c r="D138" s="214" t="s">
        <v>79</v>
      </c>
      <c r="E138" s="226" t="s">
        <v>37</v>
      </c>
      <c r="F138" s="226" t="s">
        <v>142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SUM(P139:P168)</f>
        <v>0</v>
      </c>
      <c r="Q138" s="220"/>
      <c r="R138" s="221">
        <f>SUM(R139:R168)</f>
        <v>0</v>
      </c>
      <c r="S138" s="220"/>
      <c r="T138" s="222">
        <f>SUM(T139:T168)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37</v>
      </c>
      <c r="AT138" s="224" t="s">
        <v>79</v>
      </c>
      <c r="AU138" s="224" t="s">
        <v>37</v>
      </c>
      <c r="AY138" s="223" t="s">
        <v>141</v>
      </c>
      <c r="BK138" s="225">
        <f>SUM(BK139:BK168)</f>
        <v>0</v>
      </c>
    </row>
    <row r="139" s="2" customFormat="1" ht="24.15" customHeight="1">
      <c r="A139" s="39"/>
      <c r="B139" s="40"/>
      <c r="C139" s="228" t="s">
        <v>37</v>
      </c>
      <c r="D139" s="228" t="s">
        <v>143</v>
      </c>
      <c r="E139" s="229" t="s">
        <v>144</v>
      </c>
      <c r="F139" s="230" t="s">
        <v>145</v>
      </c>
      <c r="G139" s="231" t="s">
        <v>146</v>
      </c>
      <c r="H139" s="232">
        <v>686.21400000000006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147</v>
      </c>
      <c r="AT139" s="240" t="s">
        <v>143</v>
      </c>
      <c r="AU139" s="240" t="s">
        <v>88</v>
      </c>
      <c r="AY139" s="18" t="s">
        <v>141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37</v>
      </c>
      <c r="BK139" s="241">
        <f>ROUND(I139*H139,2)</f>
        <v>0</v>
      </c>
      <c r="BL139" s="18" t="s">
        <v>147</v>
      </c>
      <c r="BM139" s="240" t="s">
        <v>148</v>
      </c>
    </row>
    <row r="140" s="13" customFormat="1">
      <c r="A140" s="13"/>
      <c r="B140" s="242"/>
      <c r="C140" s="243"/>
      <c r="D140" s="244" t="s">
        <v>149</v>
      </c>
      <c r="E140" s="245" t="s">
        <v>1</v>
      </c>
      <c r="F140" s="246" t="s">
        <v>150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149</v>
      </c>
      <c r="AU140" s="252" t="s">
        <v>88</v>
      </c>
      <c r="AV140" s="13" t="s">
        <v>37</v>
      </c>
      <c r="AW140" s="13" t="s">
        <v>36</v>
      </c>
      <c r="AX140" s="13" t="s">
        <v>80</v>
      </c>
      <c r="AY140" s="252" t="s">
        <v>141</v>
      </c>
    </row>
    <row r="141" s="14" customFormat="1">
      <c r="A141" s="14"/>
      <c r="B141" s="253"/>
      <c r="C141" s="254"/>
      <c r="D141" s="244" t="s">
        <v>149</v>
      </c>
      <c r="E141" s="255" t="s">
        <v>1</v>
      </c>
      <c r="F141" s="256" t="s">
        <v>151</v>
      </c>
      <c r="G141" s="254"/>
      <c r="H141" s="257">
        <v>430.88799999999998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149</v>
      </c>
      <c r="AU141" s="263" t="s">
        <v>88</v>
      </c>
      <c r="AV141" s="14" t="s">
        <v>88</v>
      </c>
      <c r="AW141" s="14" t="s">
        <v>36</v>
      </c>
      <c r="AX141" s="14" t="s">
        <v>80</v>
      </c>
      <c r="AY141" s="263" t="s">
        <v>141</v>
      </c>
    </row>
    <row r="142" s="14" customFormat="1">
      <c r="A142" s="14"/>
      <c r="B142" s="253"/>
      <c r="C142" s="254"/>
      <c r="D142" s="244" t="s">
        <v>149</v>
      </c>
      <c r="E142" s="255" t="s">
        <v>1</v>
      </c>
      <c r="F142" s="256" t="s">
        <v>152</v>
      </c>
      <c r="G142" s="254"/>
      <c r="H142" s="257">
        <v>74.900000000000006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149</v>
      </c>
      <c r="AU142" s="263" t="s">
        <v>88</v>
      </c>
      <c r="AV142" s="14" t="s">
        <v>88</v>
      </c>
      <c r="AW142" s="14" t="s">
        <v>36</v>
      </c>
      <c r="AX142" s="14" t="s">
        <v>80</v>
      </c>
      <c r="AY142" s="263" t="s">
        <v>141</v>
      </c>
    </row>
    <row r="143" s="14" customFormat="1">
      <c r="A143" s="14"/>
      <c r="B143" s="253"/>
      <c r="C143" s="254"/>
      <c r="D143" s="244" t="s">
        <v>149</v>
      </c>
      <c r="E143" s="255" t="s">
        <v>1</v>
      </c>
      <c r="F143" s="256" t="s">
        <v>153</v>
      </c>
      <c r="G143" s="254"/>
      <c r="H143" s="257">
        <v>41.563000000000002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149</v>
      </c>
      <c r="AU143" s="263" t="s">
        <v>88</v>
      </c>
      <c r="AV143" s="14" t="s">
        <v>88</v>
      </c>
      <c r="AW143" s="14" t="s">
        <v>36</v>
      </c>
      <c r="AX143" s="14" t="s">
        <v>80</v>
      </c>
      <c r="AY143" s="263" t="s">
        <v>141</v>
      </c>
    </row>
    <row r="144" s="14" customFormat="1">
      <c r="A144" s="14"/>
      <c r="B144" s="253"/>
      <c r="C144" s="254"/>
      <c r="D144" s="244" t="s">
        <v>149</v>
      </c>
      <c r="E144" s="255" t="s">
        <v>1</v>
      </c>
      <c r="F144" s="256" t="s">
        <v>154</v>
      </c>
      <c r="G144" s="254"/>
      <c r="H144" s="257">
        <v>138.863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149</v>
      </c>
      <c r="AU144" s="263" t="s">
        <v>88</v>
      </c>
      <c r="AV144" s="14" t="s">
        <v>88</v>
      </c>
      <c r="AW144" s="14" t="s">
        <v>36</v>
      </c>
      <c r="AX144" s="14" t="s">
        <v>80</v>
      </c>
      <c r="AY144" s="263" t="s">
        <v>141</v>
      </c>
    </row>
    <row r="145" s="15" customFormat="1">
      <c r="A145" s="15"/>
      <c r="B145" s="264"/>
      <c r="C145" s="265"/>
      <c r="D145" s="244" t="s">
        <v>149</v>
      </c>
      <c r="E145" s="266" t="s">
        <v>1</v>
      </c>
      <c r="F145" s="267" t="s">
        <v>155</v>
      </c>
      <c r="G145" s="265"/>
      <c r="H145" s="268">
        <v>686.21400000000006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149</v>
      </c>
      <c r="AU145" s="274" t="s">
        <v>88</v>
      </c>
      <c r="AV145" s="15" t="s">
        <v>147</v>
      </c>
      <c r="AW145" s="15" t="s">
        <v>36</v>
      </c>
      <c r="AX145" s="15" t="s">
        <v>37</v>
      </c>
      <c r="AY145" s="274" t="s">
        <v>141</v>
      </c>
    </row>
    <row r="146" s="2" customFormat="1" ht="24.15" customHeight="1">
      <c r="A146" s="39"/>
      <c r="B146" s="40"/>
      <c r="C146" s="228" t="s">
        <v>88</v>
      </c>
      <c r="D146" s="228" t="s">
        <v>143</v>
      </c>
      <c r="E146" s="229" t="s">
        <v>156</v>
      </c>
      <c r="F146" s="230" t="s">
        <v>157</v>
      </c>
      <c r="G146" s="231" t="s">
        <v>146</v>
      </c>
      <c r="H146" s="232">
        <v>76.024000000000001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45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147</v>
      </c>
      <c r="AT146" s="240" t="s">
        <v>143</v>
      </c>
      <c r="AU146" s="240" t="s">
        <v>88</v>
      </c>
      <c r="AY146" s="18" t="s">
        <v>141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37</v>
      </c>
      <c r="BK146" s="241">
        <f>ROUND(I146*H146,2)</f>
        <v>0</v>
      </c>
      <c r="BL146" s="18" t="s">
        <v>147</v>
      </c>
      <c r="BM146" s="240" t="s">
        <v>158</v>
      </c>
    </row>
    <row r="147" s="13" customFormat="1">
      <c r="A147" s="13"/>
      <c r="B147" s="242"/>
      <c r="C147" s="243"/>
      <c r="D147" s="244" t="s">
        <v>149</v>
      </c>
      <c r="E147" s="245" t="s">
        <v>1</v>
      </c>
      <c r="F147" s="246" t="s">
        <v>159</v>
      </c>
      <c r="G147" s="243"/>
      <c r="H147" s="245" t="s">
        <v>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149</v>
      </c>
      <c r="AU147" s="252" t="s">
        <v>88</v>
      </c>
      <c r="AV147" s="13" t="s">
        <v>37</v>
      </c>
      <c r="AW147" s="13" t="s">
        <v>36</v>
      </c>
      <c r="AX147" s="13" t="s">
        <v>80</v>
      </c>
      <c r="AY147" s="252" t="s">
        <v>141</v>
      </c>
    </row>
    <row r="148" s="14" customFormat="1">
      <c r="A148" s="14"/>
      <c r="B148" s="253"/>
      <c r="C148" s="254"/>
      <c r="D148" s="244" t="s">
        <v>149</v>
      </c>
      <c r="E148" s="255" t="s">
        <v>1</v>
      </c>
      <c r="F148" s="256" t="s">
        <v>160</v>
      </c>
      <c r="G148" s="254"/>
      <c r="H148" s="257">
        <v>15.456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149</v>
      </c>
      <c r="AU148" s="263" t="s">
        <v>88</v>
      </c>
      <c r="AV148" s="14" t="s">
        <v>88</v>
      </c>
      <c r="AW148" s="14" t="s">
        <v>36</v>
      </c>
      <c r="AX148" s="14" t="s">
        <v>80</v>
      </c>
      <c r="AY148" s="263" t="s">
        <v>141</v>
      </c>
    </row>
    <row r="149" s="14" customFormat="1">
      <c r="A149" s="14"/>
      <c r="B149" s="253"/>
      <c r="C149" s="254"/>
      <c r="D149" s="244" t="s">
        <v>149</v>
      </c>
      <c r="E149" s="255" t="s">
        <v>1</v>
      </c>
      <c r="F149" s="256" t="s">
        <v>161</v>
      </c>
      <c r="G149" s="254"/>
      <c r="H149" s="257">
        <v>56.640000000000001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149</v>
      </c>
      <c r="AU149" s="263" t="s">
        <v>88</v>
      </c>
      <c r="AV149" s="14" t="s">
        <v>88</v>
      </c>
      <c r="AW149" s="14" t="s">
        <v>36</v>
      </c>
      <c r="AX149" s="14" t="s">
        <v>80</v>
      </c>
      <c r="AY149" s="263" t="s">
        <v>141</v>
      </c>
    </row>
    <row r="150" s="14" customFormat="1">
      <c r="A150" s="14"/>
      <c r="B150" s="253"/>
      <c r="C150" s="254"/>
      <c r="D150" s="244" t="s">
        <v>149</v>
      </c>
      <c r="E150" s="255" t="s">
        <v>1</v>
      </c>
      <c r="F150" s="256" t="s">
        <v>162</v>
      </c>
      <c r="G150" s="254"/>
      <c r="H150" s="257">
        <v>0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149</v>
      </c>
      <c r="AU150" s="263" t="s">
        <v>88</v>
      </c>
      <c r="AV150" s="14" t="s">
        <v>88</v>
      </c>
      <c r="AW150" s="14" t="s">
        <v>36</v>
      </c>
      <c r="AX150" s="14" t="s">
        <v>80</v>
      </c>
      <c r="AY150" s="263" t="s">
        <v>141</v>
      </c>
    </row>
    <row r="151" s="14" customFormat="1">
      <c r="A151" s="14"/>
      <c r="B151" s="253"/>
      <c r="C151" s="254"/>
      <c r="D151" s="244" t="s">
        <v>149</v>
      </c>
      <c r="E151" s="255" t="s">
        <v>1</v>
      </c>
      <c r="F151" s="256" t="s">
        <v>163</v>
      </c>
      <c r="G151" s="254"/>
      <c r="H151" s="257">
        <v>8.9280000000000008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149</v>
      </c>
      <c r="AU151" s="263" t="s">
        <v>88</v>
      </c>
      <c r="AV151" s="14" t="s">
        <v>88</v>
      </c>
      <c r="AW151" s="14" t="s">
        <v>36</v>
      </c>
      <c r="AX151" s="14" t="s">
        <v>80</v>
      </c>
      <c r="AY151" s="263" t="s">
        <v>141</v>
      </c>
    </row>
    <row r="152" s="14" customFormat="1">
      <c r="A152" s="14"/>
      <c r="B152" s="253"/>
      <c r="C152" s="254"/>
      <c r="D152" s="244" t="s">
        <v>149</v>
      </c>
      <c r="E152" s="255" t="s">
        <v>1</v>
      </c>
      <c r="F152" s="256" t="s">
        <v>164</v>
      </c>
      <c r="G152" s="254"/>
      <c r="H152" s="257">
        <v>-5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149</v>
      </c>
      <c r="AU152" s="263" t="s">
        <v>88</v>
      </c>
      <c r="AV152" s="14" t="s">
        <v>88</v>
      </c>
      <c r="AW152" s="14" t="s">
        <v>36</v>
      </c>
      <c r="AX152" s="14" t="s">
        <v>80</v>
      </c>
      <c r="AY152" s="263" t="s">
        <v>141</v>
      </c>
    </row>
    <row r="153" s="15" customFormat="1">
      <c r="A153" s="15"/>
      <c r="B153" s="264"/>
      <c r="C153" s="265"/>
      <c r="D153" s="244" t="s">
        <v>149</v>
      </c>
      <c r="E153" s="266" t="s">
        <v>1</v>
      </c>
      <c r="F153" s="267" t="s">
        <v>155</v>
      </c>
      <c r="G153" s="265"/>
      <c r="H153" s="268">
        <v>76.024000000000001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149</v>
      </c>
      <c r="AU153" s="274" t="s">
        <v>88</v>
      </c>
      <c r="AV153" s="15" t="s">
        <v>147</v>
      </c>
      <c r="AW153" s="15" t="s">
        <v>36</v>
      </c>
      <c r="AX153" s="15" t="s">
        <v>37</v>
      </c>
      <c r="AY153" s="274" t="s">
        <v>141</v>
      </c>
    </row>
    <row r="154" s="2" customFormat="1" ht="24.15" customHeight="1">
      <c r="A154" s="39"/>
      <c r="B154" s="40"/>
      <c r="C154" s="228" t="s">
        <v>165</v>
      </c>
      <c r="D154" s="228" t="s">
        <v>143</v>
      </c>
      <c r="E154" s="229" t="s">
        <v>166</v>
      </c>
      <c r="F154" s="230" t="s">
        <v>167</v>
      </c>
      <c r="G154" s="231" t="s">
        <v>146</v>
      </c>
      <c r="H154" s="232">
        <v>5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45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147</v>
      </c>
      <c r="AT154" s="240" t="s">
        <v>143</v>
      </c>
      <c r="AU154" s="240" t="s">
        <v>88</v>
      </c>
      <c r="AY154" s="18" t="s">
        <v>141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37</v>
      </c>
      <c r="BK154" s="241">
        <f>ROUND(I154*H154,2)</f>
        <v>0</v>
      </c>
      <c r="BL154" s="18" t="s">
        <v>147</v>
      </c>
      <c r="BM154" s="240" t="s">
        <v>168</v>
      </c>
    </row>
    <row r="155" s="14" customFormat="1">
      <c r="A155" s="14"/>
      <c r="B155" s="253"/>
      <c r="C155" s="254"/>
      <c r="D155" s="244" t="s">
        <v>149</v>
      </c>
      <c r="E155" s="255" t="s">
        <v>1</v>
      </c>
      <c r="F155" s="256" t="s">
        <v>169</v>
      </c>
      <c r="G155" s="254"/>
      <c r="H155" s="257">
        <v>5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149</v>
      </c>
      <c r="AU155" s="263" t="s">
        <v>88</v>
      </c>
      <c r="AV155" s="14" t="s">
        <v>88</v>
      </c>
      <c r="AW155" s="14" t="s">
        <v>36</v>
      </c>
      <c r="AX155" s="14" t="s">
        <v>37</v>
      </c>
      <c r="AY155" s="263" t="s">
        <v>141</v>
      </c>
    </row>
    <row r="156" s="2" customFormat="1" ht="24.15" customHeight="1">
      <c r="A156" s="39"/>
      <c r="B156" s="40"/>
      <c r="C156" s="228" t="s">
        <v>147</v>
      </c>
      <c r="D156" s="228" t="s">
        <v>143</v>
      </c>
      <c r="E156" s="229" t="s">
        <v>170</v>
      </c>
      <c r="F156" s="230" t="s">
        <v>171</v>
      </c>
      <c r="G156" s="231" t="s">
        <v>146</v>
      </c>
      <c r="H156" s="232">
        <v>767.24000000000001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45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147</v>
      </c>
      <c r="AT156" s="240" t="s">
        <v>143</v>
      </c>
      <c r="AU156" s="240" t="s">
        <v>88</v>
      </c>
      <c r="AY156" s="18" t="s">
        <v>141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37</v>
      </c>
      <c r="BK156" s="241">
        <f>ROUND(I156*H156,2)</f>
        <v>0</v>
      </c>
      <c r="BL156" s="18" t="s">
        <v>147</v>
      </c>
      <c r="BM156" s="240" t="s">
        <v>172</v>
      </c>
    </row>
    <row r="157" s="14" customFormat="1">
      <c r="A157" s="14"/>
      <c r="B157" s="253"/>
      <c r="C157" s="254"/>
      <c r="D157" s="244" t="s">
        <v>149</v>
      </c>
      <c r="E157" s="255" t="s">
        <v>1</v>
      </c>
      <c r="F157" s="256" t="s">
        <v>173</v>
      </c>
      <c r="G157" s="254"/>
      <c r="H157" s="257">
        <v>767.24000000000001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149</v>
      </c>
      <c r="AU157" s="263" t="s">
        <v>88</v>
      </c>
      <c r="AV157" s="14" t="s">
        <v>88</v>
      </c>
      <c r="AW157" s="14" t="s">
        <v>36</v>
      </c>
      <c r="AX157" s="14" t="s">
        <v>37</v>
      </c>
      <c r="AY157" s="263" t="s">
        <v>141</v>
      </c>
    </row>
    <row r="158" s="2" customFormat="1" ht="24.15" customHeight="1">
      <c r="A158" s="39"/>
      <c r="B158" s="40"/>
      <c r="C158" s="228" t="s">
        <v>174</v>
      </c>
      <c r="D158" s="228" t="s">
        <v>143</v>
      </c>
      <c r="E158" s="229" t="s">
        <v>175</v>
      </c>
      <c r="F158" s="230" t="s">
        <v>176</v>
      </c>
      <c r="G158" s="231" t="s">
        <v>146</v>
      </c>
      <c r="H158" s="232">
        <v>159.36000000000001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147</v>
      </c>
      <c r="AT158" s="240" t="s">
        <v>143</v>
      </c>
      <c r="AU158" s="240" t="s">
        <v>88</v>
      </c>
      <c r="AY158" s="18" t="s">
        <v>141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37</v>
      </c>
      <c r="BK158" s="241">
        <f>ROUND(I158*H158,2)</f>
        <v>0</v>
      </c>
      <c r="BL158" s="18" t="s">
        <v>147</v>
      </c>
      <c r="BM158" s="240" t="s">
        <v>177</v>
      </c>
    </row>
    <row r="159" s="14" customFormat="1">
      <c r="A159" s="14"/>
      <c r="B159" s="253"/>
      <c r="C159" s="254"/>
      <c r="D159" s="244" t="s">
        <v>149</v>
      </c>
      <c r="E159" s="255" t="s">
        <v>1</v>
      </c>
      <c r="F159" s="256" t="s">
        <v>178</v>
      </c>
      <c r="G159" s="254"/>
      <c r="H159" s="257">
        <v>159.36000000000001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149</v>
      </c>
      <c r="AU159" s="263" t="s">
        <v>88</v>
      </c>
      <c r="AV159" s="14" t="s">
        <v>88</v>
      </c>
      <c r="AW159" s="14" t="s">
        <v>36</v>
      </c>
      <c r="AX159" s="14" t="s">
        <v>37</v>
      </c>
      <c r="AY159" s="263" t="s">
        <v>141</v>
      </c>
    </row>
    <row r="160" s="2" customFormat="1" ht="14.4" customHeight="1">
      <c r="A160" s="39"/>
      <c r="B160" s="40"/>
      <c r="C160" s="228" t="s">
        <v>179</v>
      </c>
      <c r="D160" s="228" t="s">
        <v>143</v>
      </c>
      <c r="E160" s="229" t="s">
        <v>180</v>
      </c>
      <c r="F160" s="230" t="s">
        <v>181</v>
      </c>
      <c r="G160" s="231" t="s">
        <v>146</v>
      </c>
      <c r="H160" s="232">
        <v>686.21000000000004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45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147</v>
      </c>
      <c r="AT160" s="240" t="s">
        <v>143</v>
      </c>
      <c r="AU160" s="240" t="s">
        <v>88</v>
      </c>
      <c r="AY160" s="18" t="s">
        <v>141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37</v>
      </c>
      <c r="BK160" s="241">
        <f>ROUND(I160*H160,2)</f>
        <v>0</v>
      </c>
      <c r="BL160" s="18" t="s">
        <v>147</v>
      </c>
      <c r="BM160" s="240" t="s">
        <v>182</v>
      </c>
    </row>
    <row r="161" s="2" customFormat="1" ht="14.4" customHeight="1">
      <c r="A161" s="39"/>
      <c r="B161" s="40"/>
      <c r="C161" s="228" t="s">
        <v>183</v>
      </c>
      <c r="D161" s="228" t="s">
        <v>143</v>
      </c>
      <c r="E161" s="229" t="s">
        <v>184</v>
      </c>
      <c r="F161" s="230" t="s">
        <v>185</v>
      </c>
      <c r="G161" s="231" t="s">
        <v>146</v>
      </c>
      <c r="H161" s="232">
        <v>159.36000000000001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45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147</v>
      </c>
      <c r="AT161" s="240" t="s">
        <v>143</v>
      </c>
      <c r="AU161" s="240" t="s">
        <v>88</v>
      </c>
      <c r="AY161" s="18" t="s">
        <v>141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37</v>
      </c>
      <c r="BK161" s="241">
        <f>ROUND(I161*H161,2)</f>
        <v>0</v>
      </c>
      <c r="BL161" s="18" t="s">
        <v>147</v>
      </c>
      <c r="BM161" s="240" t="s">
        <v>186</v>
      </c>
    </row>
    <row r="162" s="2" customFormat="1" ht="24.15" customHeight="1">
      <c r="A162" s="39"/>
      <c r="B162" s="40"/>
      <c r="C162" s="228" t="s">
        <v>187</v>
      </c>
      <c r="D162" s="228" t="s">
        <v>143</v>
      </c>
      <c r="E162" s="229" t="s">
        <v>188</v>
      </c>
      <c r="F162" s="230" t="s">
        <v>189</v>
      </c>
      <c r="G162" s="231" t="s">
        <v>190</v>
      </c>
      <c r="H162" s="232">
        <v>318.72000000000003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45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147</v>
      </c>
      <c r="AT162" s="240" t="s">
        <v>143</v>
      </c>
      <c r="AU162" s="240" t="s">
        <v>88</v>
      </c>
      <c r="AY162" s="18" t="s">
        <v>141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37</v>
      </c>
      <c r="BK162" s="241">
        <f>ROUND(I162*H162,2)</f>
        <v>0</v>
      </c>
      <c r="BL162" s="18" t="s">
        <v>147</v>
      </c>
      <c r="BM162" s="240" t="s">
        <v>191</v>
      </c>
    </row>
    <row r="163" s="14" customFormat="1">
      <c r="A163" s="14"/>
      <c r="B163" s="253"/>
      <c r="C163" s="254"/>
      <c r="D163" s="244" t="s">
        <v>149</v>
      </c>
      <c r="E163" s="255" t="s">
        <v>1</v>
      </c>
      <c r="F163" s="256" t="s">
        <v>192</v>
      </c>
      <c r="G163" s="254"/>
      <c r="H163" s="257">
        <v>318.72000000000003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149</v>
      </c>
      <c r="AU163" s="263" t="s">
        <v>88</v>
      </c>
      <c r="AV163" s="14" t="s">
        <v>88</v>
      </c>
      <c r="AW163" s="14" t="s">
        <v>36</v>
      </c>
      <c r="AX163" s="14" t="s">
        <v>37</v>
      </c>
      <c r="AY163" s="263" t="s">
        <v>141</v>
      </c>
    </row>
    <row r="164" s="2" customFormat="1" ht="24.15" customHeight="1">
      <c r="A164" s="39"/>
      <c r="B164" s="40"/>
      <c r="C164" s="228" t="s">
        <v>193</v>
      </c>
      <c r="D164" s="228" t="s">
        <v>143</v>
      </c>
      <c r="E164" s="229" t="s">
        <v>194</v>
      </c>
      <c r="F164" s="230" t="s">
        <v>195</v>
      </c>
      <c r="G164" s="231" t="s">
        <v>146</v>
      </c>
      <c r="H164" s="232">
        <v>686.21000000000004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45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147</v>
      </c>
      <c r="AT164" s="240" t="s">
        <v>143</v>
      </c>
      <c r="AU164" s="240" t="s">
        <v>88</v>
      </c>
      <c r="AY164" s="18" t="s">
        <v>141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37</v>
      </c>
      <c r="BK164" s="241">
        <f>ROUND(I164*H164,2)</f>
        <v>0</v>
      </c>
      <c r="BL164" s="18" t="s">
        <v>147</v>
      </c>
      <c r="BM164" s="240" t="s">
        <v>196</v>
      </c>
    </row>
    <row r="165" s="14" customFormat="1">
      <c r="A165" s="14"/>
      <c r="B165" s="253"/>
      <c r="C165" s="254"/>
      <c r="D165" s="244" t="s">
        <v>149</v>
      </c>
      <c r="E165" s="255" t="s">
        <v>1</v>
      </c>
      <c r="F165" s="256" t="s">
        <v>197</v>
      </c>
      <c r="G165" s="254"/>
      <c r="H165" s="257">
        <v>686.21000000000004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149</v>
      </c>
      <c r="AU165" s="263" t="s">
        <v>88</v>
      </c>
      <c r="AV165" s="14" t="s">
        <v>88</v>
      </c>
      <c r="AW165" s="14" t="s">
        <v>36</v>
      </c>
      <c r="AX165" s="14" t="s">
        <v>37</v>
      </c>
      <c r="AY165" s="263" t="s">
        <v>141</v>
      </c>
    </row>
    <row r="166" s="2" customFormat="1" ht="14.4" customHeight="1">
      <c r="A166" s="39"/>
      <c r="B166" s="40"/>
      <c r="C166" s="275" t="s">
        <v>198</v>
      </c>
      <c r="D166" s="275" t="s">
        <v>199</v>
      </c>
      <c r="E166" s="276" t="s">
        <v>200</v>
      </c>
      <c r="F166" s="277" t="s">
        <v>201</v>
      </c>
      <c r="G166" s="278" t="s">
        <v>190</v>
      </c>
      <c r="H166" s="279">
        <v>318.72000000000003</v>
      </c>
      <c r="I166" s="280"/>
      <c r="J166" s="281">
        <f>ROUND(I166*H166,2)</f>
        <v>0</v>
      </c>
      <c r="K166" s="282"/>
      <c r="L166" s="283"/>
      <c r="M166" s="284" t="s">
        <v>1</v>
      </c>
      <c r="N166" s="285" t="s">
        <v>45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187</v>
      </c>
      <c r="AT166" s="240" t="s">
        <v>199</v>
      </c>
      <c r="AU166" s="240" t="s">
        <v>88</v>
      </c>
      <c r="AY166" s="18" t="s">
        <v>141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37</v>
      </c>
      <c r="BK166" s="241">
        <f>ROUND(I166*H166,2)</f>
        <v>0</v>
      </c>
      <c r="BL166" s="18" t="s">
        <v>147</v>
      </c>
      <c r="BM166" s="240" t="s">
        <v>202</v>
      </c>
    </row>
    <row r="167" s="14" customFormat="1">
      <c r="A167" s="14"/>
      <c r="B167" s="253"/>
      <c r="C167" s="254"/>
      <c r="D167" s="244" t="s">
        <v>149</v>
      </c>
      <c r="E167" s="255" t="s">
        <v>1</v>
      </c>
      <c r="F167" s="256" t="s">
        <v>203</v>
      </c>
      <c r="G167" s="254"/>
      <c r="H167" s="257">
        <v>159.36000000000001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149</v>
      </c>
      <c r="AU167" s="263" t="s">
        <v>88</v>
      </c>
      <c r="AV167" s="14" t="s">
        <v>88</v>
      </c>
      <c r="AW167" s="14" t="s">
        <v>36</v>
      </c>
      <c r="AX167" s="14" t="s">
        <v>80</v>
      </c>
      <c r="AY167" s="263" t="s">
        <v>141</v>
      </c>
    </row>
    <row r="168" s="14" customFormat="1">
      <c r="A168" s="14"/>
      <c r="B168" s="253"/>
      <c r="C168" s="254"/>
      <c r="D168" s="244" t="s">
        <v>149</v>
      </c>
      <c r="E168" s="255" t="s">
        <v>1</v>
      </c>
      <c r="F168" s="256" t="s">
        <v>192</v>
      </c>
      <c r="G168" s="254"/>
      <c r="H168" s="257">
        <v>318.72000000000003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149</v>
      </c>
      <c r="AU168" s="263" t="s">
        <v>88</v>
      </c>
      <c r="AV168" s="14" t="s">
        <v>88</v>
      </c>
      <c r="AW168" s="14" t="s">
        <v>36</v>
      </c>
      <c r="AX168" s="14" t="s">
        <v>37</v>
      </c>
      <c r="AY168" s="263" t="s">
        <v>141</v>
      </c>
    </row>
    <row r="169" s="12" customFormat="1" ht="22.8" customHeight="1">
      <c r="A169" s="12"/>
      <c r="B169" s="212"/>
      <c r="C169" s="213"/>
      <c r="D169" s="214" t="s">
        <v>79</v>
      </c>
      <c r="E169" s="226" t="s">
        <v>165</v>
      </c>
      <c r="F169" s="226" t="s">
        <v>204</v>
      </c>
      <c r="G169" s="213"/>
      <c r="H169" s="213"/>
      <c r="I169" s="216"/>
      <c r="J169" s="227">
        <f>BK169</f>
        <v>0</v>
      </c>
      <c r="K169" s="213"/>
      <c r="L169" s="218"/>
      <c r="M169" s="219"/>
      <c r="N169" s="220"/>
      <c r="O169" s="220"/>
      <c r="P169" s="221">
        <f>SUM(P170:P171)</f>
        <v>0</v>
      </c>
      <c r="Q169" s="220"/>
      <c r="R169" s="221">
        <f>SUM(R170:R171)</f>
        <v>0</v>
      </c>
      <c r="S169" s="220"/>
      <c r="T169" s="222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37</v>
      </c>
      <c r="AT169" s="224" t="s">
        <v>79</v>
      </c>
      <c r="AU169" s="224" t="s">
        <v>37</v>
      </c>
      <c r="AY169" s="223" t="s">
        <v>141</v>
      </c>
      <c r="BK169" s="225">
        <f>SUM(BK170:BK171)</f>
        <v>0</v>
      </c>
    </row>
    <row r="170" s="2" customFormat="1" ht="14.4" customHeight="1">
      <c r="A170" s="39"/>
      <c r="B170" s="40"/>
      <c r="C170" s="228" t="s">
        <v>205</v>
      </c>
      <c r="D170" s="228" t="s">
        <v>143</v>
      </c>
      <c r="E170" s="229" t="s">
        <v>206</v>
      </c>
      <c r="F170" s="230" t="s">
        <v>207</v>
      </c>
      <c r="G170" s="231" t="s">
        <v>208</v>
      </c>
      <c r="H170" s="232">
        <v>1211.1900000000001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45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147</v>
      </c>
      <c r="AT170" s="240" t="s">
        <v>143</v>
      </c>
      <c r="AU170" s="240" t="s">
        <v>88</v>
      </c>
      <c r="AY170" s="18" t="s">
        <v>141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37</v>
      </c>
      <c r="BK170" s="241">
        <f>ROUND(I170*H170,2)</f>
        <v>0</v>
      </c>
      <c r="BL170" s="18" t="s">
        <v>147</v>
      </c>
      <c r="BM170" s="240" t="s">
        <v>209</v>
      </c>
    </row>
    <row r="171" s="14" customFormat="1">
      <c r="A171" s="14"/>
      <c r="B171" s="253"/>
      <c r="C171" s="254"/>
      <c r="D171" s="244" t="s">
        <v>149</v>
      </c>
      <c r="E171" s="255" t="s">
        <v>1</v>
      </c>
      <c r="F171" s="256" t="s">
        <v>210</v>
      </c>
      <c r="G171" s="254"/>
      <c r="H171" s="257">
        <v>1211.1900000000001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149</v>
      </c>
      <c r="AU171" s="263" t="s">
        <v>88</v>
      </c>
      <c r="AV171" s="14" t="s">
        <v>88</v>
      </c>
      <c r="AW171" s="14" t="s">
        <v>36</v>
      </c>
      <c r="AX171" s="14" t="s">
        <v>37</v>
      </c>
      <c r="AY171" s="263" t="s">
        <v>141</v>
      </c>
    </row>
    <row r="172" s="12" customFormat="1" ht="22.8" customHeight="1">
      <c r="A172" s="12"/>
      <c r="B172" s="212"/>
      <c r="C172" s="213"/>
      <c r="D172" s="214" t="s">
        <v>79</v>
      </c>
      <c r="E172" s="226" t="s">
        <v>179</v>
      </c>
      <c r="F172" s="226" t="s">
        <v>211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SUM(P173:P284)</f>
        <v>0</v>
      </c>
      <c r="Q172" s="220"/>
      <c r="R172" s="221">
        <f>SUM(R173:R284)</f>
        <v>0</v>
      </c>
      <c r="S172" s="220"/>
      <c r="T172" s="222">
        <f>SUM(T173:T284)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37</v>
      </c>
      <c r="AT172" s="224" t="s">
        <v>79</v>
      </c>
      <c r="AU172" s="224" t="s">
        <v>37</v>
      </c>
      <c r="AY172" s="223" t="s">
        <v>141</v>
      </c>
      <c r="BK172" s="225">
        <f>SUM(BK173:BK284)</f>
        <v>0</v>
      </c>
    </row>
    <row r="173" s="2" customFormat="1" ht="24.15" customHeight="1">
      <c r="A173" s="39"/>
      <c r="B173" s="40"/>
      <c r="C173" s="228" t="s">
        <v>212</v>
      </c>
      <c r="D173" s="228" t="s">
        <v>143</v>
      </c>
      <c r="E173" s="229" t="s">
        <v>213</v>
      </c>
      <c r="F173" s="230" t="s">
        <v>214</v>
      </c>
      <c r="G173" s="231" t="s">
        <v>208</v>
      </c>
      <c r="H173" s="232">
        <v>369.91500000000002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45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147</v>
      </c>
      <c r="AT173" s="240" t="s">
        <v>143</v>
      </c>
      <c r="AU173" s="240" t="s">
        <v>88</v>
      </c>
      <c r="AY173" s="18" t="s">
        <v>141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37</v>
      </c>
      <c r="BK173" s="241">
        <f>ROUND(I173*H173,2)</f>
        <v>0</v>
      </c>
      <c r="BL173" s="18" t="s">
        <v>147</v>
      </c>
      <c r="BM173" s="240" t="s">
        <v>215</v>
      </c>
    </row>
    <row r="174" s="13" customFormat="1">
      <c r="A174" s="13"/>
      <c r="B174" s="242"/>
      <c r="C174" s="243"/>
      <c r="D174" s="244" t="s">
        <v>149</v>
      </c>
      <c r="E174" s="245" t="s">
        <v>1</v>
      </c>
      <c r="F174" s="246" t="s">
        <v>216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149</v>
      </c>
      <c r="AU174" s="252" t="s">
        <v>88</v>
      </c>
      <c r="AV174" s="13" t="s">
        <v>37</v>
      </c>
      <c r="AW174" s="13" t="s">
        <v>36</v>
      </c>
      <c r="AX174" s="13" t="s">
        <v>80</v>
      </c>
      <c r="AY174" s="252" t="s">
        <v>141</v>
      </c>
    </row>
    <row r="175" s="14" customFormat="1">
      <c r="A175" s="14"/>
      <c r="B175" s="253"/>
      <c r="C175" s="254"/>
      <c r="D175" s="244" t="s">
        <v>149</v>
      </c>
      <c r="E175" s="255" t="s">
        <v>1</v>
      </c>
      <c r="F175" s="256" t="s">
        <v>217</v>
      </c>
      <c r="G175" s="254"/>
      <c r="H175" s="257">
        <v>95.549999999999997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149</v>
      </c>
      <c r="AU175" s="263" t="s">
        <v>88</v>
      </c>
      <c r="AV175" s="14" t="s">
        <v>88</v>
      </c>
      <c r="AW175" s="14" t="s">
        <v>36</v>
      </c>
      <c r="AX175" s="14" t="s">
        <v>80</v>
      </c>
      <c r="AY175" s="263" t="s">
        <v>141</v>
      </c>
    </row>
    <row r="176" s="14" customFormat="1">
      <c r="A176" s="14"/>
      <c r="B176" s="253"/>
      <c r="C176" s="254"/>
      <c r="D176" s="244" t="s">
        <v>149</v>
      </c>
      <c r="E176" s="255" t="s">
        <v>1</v>
      </c>
      <c r="F176" s="256" t="s">
        <v>218</v>
      </c>
      <c r="G176" s="254"/>
      <c r="H176" s="257">
        <v>89.790000000000006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149</v>
      </c>
      <c r="AU176" s="263" t="s">
        <v>88</v>
      </c>
      <c r="AV176" s="14" t="s">
        <v>88</v>
      </c>
      <c r="AW176" s="14" t="s">
        <v>36</v>
      </c>
      <c r="AX176" s="14" t="s">
        <v>80</v>
      </c>
      <c r="AY176" s="263" t="s">
        <v>141</v>
      </c>
    </row>
    <row r="177" s="14" customFormat="1">
      <c r="A177" s="14"/>
      <c r="B177" s="253"/>
      <c r="C177" s="254"/>
      <c r="D177" s="244" t="s">
        <v>149</v>
      </c>
      <c r="E177" s="255" t="s">
        <v>1</v>
      </c>
      <c r="F177" s="256" t="s">
        <v>219</v>
      </c>
      <c r="G177" s="254"/>
      <c r="H177" s="257">
        <v>69.974999999999994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149</v>
      </c>
      <c r="AU177" s="263" t="s">
        <v>88</v>
      </c>
      <c r="AV177" s="14" t="s">
        <v>88</v>
      </c>
      <c r="AW177" s="14" t="s">
        <v>36</v>
      </c>
      <c r="AX177" s="14" t="s">
        <v>80</v>
      </c>
      <c r="AY177" s="263" t="s">
        <v>141</v>
      </c>
    </row>
    <row r="178" s="14" customFormat="1">
      <c r="A178" s="14"/>
      <c r="B178" s="253"/>
      <c r="C178" s="254"/>
      <c r="D178" s="244" t="s">
        <v>149</v>
      </c>
      <c r="E178" s="255" t="s">
        <v>1</v>
      </c>
      <c r="F178" s="256" t="s">
        <v>220</v>
      </c>
      <c r="G178" s="254"/>
      <c r="H178" s="257">
        <v>114.59999999999999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149</v>
      </c>
      <c r="AU178" s="263" t="s">
        <v>88</v>
      </c>
      <c r="AV178" s="14" t="s">
        <v>88</v>
      </c>
      <c r="AW178" s="14" t="s">
        <v>36</v>
      </c>
      <c r="AX178" s="14" t="s">
        <v>80</v>
      </c>
      <c r="AY178" s="263" t="s">
        <v>141</v>
      </c>
    </row>
    <row r="179" s="15" customFormat="1">
      <c r="A179" s="15"/>
      <c r="B179" s="264"/>
      <c r="C179" s="265"/>
      <c r="D179" s="244" t="s">
        <v>149</v>
      </c>
      <c r="E179" s="266" t="s">
        <v>1</v>
      </c>
      <c r="F179" s="267" t="s">
        <v>155</v>
      </c>
      <c r="G179" s="265"/>
      <c r="H179" s="268">
        <v>369.91500000000002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149</v>
      </c>
      <c r="AU179" s="274" t="s">
        <v>88</v>
      </c>
      <c r="AV179" s="15" t="s">
        <v>147</v>
      </c>
      <c r="AW179" s="15" t="s">
        <v>36</v>
      </c>
      <c r="AX179" s="15" t="s">
        <v>37</v>
      </c>
      <c r="AY179" s="274" t="s">
        <v>141</v>
      </c>
    </row>
    <row r="180" s="2" customFormat="1" ht="24.15" customHeight="1">
      <c r="A180" s="39"/>
      <c r="B180" s="40"/>
      <c r="C180" s="228" t="s">
        <v>221</v>
      </c>
      <c r="D180" s="228" t="s">
        <v>143</v>
      </c>
      <c r="E180" s="229" t="s">
        <v>222</v>
      </c>
      <c r="F180" s="230" t="s">
        <v>223</v>
      </c>
      <c r="G180" s="231" t="s">
        <v>208</v>
      </c>
      <c r="H180" s="232">
        <v>369.92000000000002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45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147</v>
      </c>
      <c r="AT180" s="240" t="s">
        <v>143</v>
      </c>
      <c r="AU180" s="240" t="s">
        <v>88</v>
      </c>
      <c r="AY180" s="18" t="s">
        <v>141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37</v>
      </c>
      <c r="BK180" s="241">
        <f>ROUND(I180*H180,2)</f>
        <v>0</v>
      </c>
      <c r="BL180" s="18" t="s">
        <v>147</v>
      </c>
      <c r="BM180" s="240" t="s">
        <v>224</v>
      </c>
    </row>
    <row r="181" s="2" customFormat="1" ht="24.15" customHeight="1">
      <c r="A181" s="39"/>
      <c r="B181" s="40"/>
      <c r="C181" s="228" t="s">
        <v>225</v>
      </c>
      <c r="D181" s="228" t="s">
        <v>143</v>
      </c>
      <c r="E181" s="229" t="s">
        <v>226</v>
      </c>
      <c r="F181" s="230" t="s">
        <v>227</v>
      </c>
      <c r="G181" s="231" t="s">
        <v>208</v>
      </c>
      <c r="H181" s="232">
        <v>1525.81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45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147</v>
      </c>
      <c r="AT181" s="240" t="s">
        <v>143</v>
      </c>
      <c r="AU181" s="240" t="s">
        <v>88</v>
      </c>
      <c r="AY181" s="18" t="s">
        <v>141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37</v>
      </c>
      <c r="BK181" s="241">
        <f>ROUND(I181*H181,2)</f>
        <v>0</v>
      </c>
      <c r="BL181" s="18" t="s">
        <v>147</v>
      </c>
      <c r="BM181" s="240" t="s">
        <v>228</v>
      </c>
    </row>
    <row r="182" s="14" customFormat="1">
      <c r="A182" s="14"/>
      <c r="B182" s="253"/>
      <c r="C182" s="254"/>
      <c r="D182" s="244" t="s">
        <v>149</v>
      </c>
      <c r="E182" s="255" t="s">
        <v>1</v>
      </c>
      <c r="F182" s="256" t="s">
        <v>229</v>
      </c>
      <c r="G182" s="254"/>
      <c r="H182" s="257">
        <v>314.62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149</v>
      </c>
      <c r="AU182" s="263" t="s">
        <v>88</v>
      </c>
      <c r="AV182" s="14" t="s">
        <v>88</v>
      </c>
      <c r="AW182" s="14" t="s">
        <v>36</v>
      </c>
      <c r="AX182" s="14" t="s">
        <v>80</v>
      </c>
      <c r="AY182" s="263" t="s">
        <v>141</v>
      </c>
    </row>
    <row r="183" s="14" customFormat="1">
      <c r="A183" s="14"/>
      <c r="B183" s="253"/>
      <c r="C183" s="254"/>
      <c r="D183" s="244" t="s">
        <v>149</v>
      </c>
      <c r="E183" s="255" t="s">
        <v>1</v>
      </c>
      <c r="F183" s="256" t="s">
        <v>230</v>
      </c>
      <c r="G183" s="254"/>
      <c r="H183" s="257">
        <v>1211.1900000000001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149</v>
      </c>
      <c r="AU183" s="263" t="s">
        <v>88</v>
      </c>
      <c r="AV183" s="14" t="s">
        <v>88</v>
      </c>
      <c r="AW183" s="14" t="s">
        <v>36</v>
      </c>
      <c r="AX183" s="14" t="s">
        <v>80</v>
      </c>
      <c r="AY183" s="263" t="s">
        <v>141</v>
      </c>
    </row>
    <row r="184" s="15" customFormat="1">
      <c r="A184" s="15"/>
      <c r="B184" s="264"/>
      <c r="C184" s="265"/>
      <c r="D184" s="244" t="s">
        <v>149</v>
      </c>
      <c r="E184" s="266" t="s">
        <v>1</v>
      </c>
      <c r="F184" s="267" t="s">
        <v>155</v>
      </c>
      <c r="G184" s="265"/>
      <c r="H184" s="268">
        <v>1525.81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149</v>
      </c>
      <c r="AU184" s="274" t="s">
        <v>88</v>
      </c>
      <c r="AV184" s="15" t="s">
        <v>147</v>
      </c>
      <c r="AW184" s="15" t="s">
        <v>36</v>
      </c>
      <c r="AX184" s="15" t="s">
        <v>37</v>
      </c>
      <c r="AY184" s="274" t="s">
        <v>141</v>
      </c>
    </row>
    <row r="185" s="2" customFormat="1" ht="24.15" customHeight="1">
      <c r="A185" s="39"/>
      <c r="B185" s="40"/>
      <c r="C185" s="228" t="s">
        <v>8</v>
      </c>
      <c r="D185" s="228" t="s">
        <v>143</v>
      </c>
      <c r="E185" s="229" t="s">
        <v>231</v>
      </c>
      <c r="F185" s="230" t="s">
        <v>232</v>
      </c>
      <c r="G185" s="231" t="s">
        <v>208</v>
      </c>
      <c r="H185" s="232">
        <v>1110.182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45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147</v>
      </c>
      <c r="AT185" s="240" t="s">
        <v>143</v>
      </c>
      <c r="AU185" s="240" t="s">
        <v>88</v>
      </c>
      <c r="AY185" s="18" t="s">
        <v>141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37</v>
      </c>
      <c r="BK185" s="241">
        <f>ROUND(I185*H185,2)</f>
        <v>0</v>
      </c>
      <c r="BL185" s="18" t="s">
        <v>147</v>
      </c>
      <c r="BM185" s="240" t="s">
        <v>233</v>
      </c>
    </row>
    <row r="186" s="14" customFormat="1">
      <c r="A186" s="14"/>
      <c r="B186" s="253"/>
      <c r="C186" s="254"/>
      <c r="D186" s="244" t="s">
        <v>149</v>
      </c>
      <c r="E186" s="255" t="s">
        <v>1</v>
      </c>
      <c r="F186" s="256" t="s">
        <v>234</v>
      </c>
      <c r="G186" s="254"/>
      <c r="H186" s="257">
        <v>553.11699999999996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149</v>
      </c>
      <c r="AU186" s="263" t="s">
        <v>88</v>
      </c>
      <c r="AV186" s="14" t="s">
        <v>88</v>
      </c>
      <c r="AW186" s="14" t="s">
        <v>36</v>
      </c>
      <c r="AX186" s="14" t="s">
        <v>80</v>
      </c>
      <c r="AY186" s="263" t="s">
        <v>141</v>
      </c>
    </row>
    <row r="187" s="14" customFormat="1">
      <c r="A187" s="14"/>
      <c r="B187" s="253"/>
      <c r="C187" s="254"/>
      <c r="D187" s="244" t="s">
        <v>149</v>
      </c>
      <c r="E187" s="255" t="s">
        <v>1</v>
      </c>
      <c r="F187" s="256" t="s">
        <v>235</v>
      </c>
      <c r="G187" s="254"/>
      <c r="H187" s="257">
        <v>26.545999999999999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149</v>
      </c>
      <c r="AU187" s="263" t="s">
        <v>88</v>
      </c>
      <c r="AV187" s="14" t="s">
        <v>88</v>
      </c>
      <c r="AW187" s="14" t="s">
        <v>36</v>
      </c>
      <c r="AX187" s="14" t="s">
        <v>80</v>
      </c>
      <c r="AY187" s="263" t="s">
        <v>141</v>
      </c>
    </row>
    <row r="188" s="14" customFormat="1">
      <c r="A188" s="14"/>
      <c r="B188" s="253"/>
      <c r="C188" s="254"/>
      <c r="D188" s="244" t="s">
        <v>149</v>
      </c>
      <c r="E188" s="255" t="s">
        <v>1</v>
      </c>
      <c r="F188" s="256" t="s">
        <v>236</v>
      </c>
      <c r="G188" s="254"/>
      <c r="H188" s="257">
        <v>41.600000000000001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149</v>
      </c>
      <c r="AU188" s="263" t="s">
        <v>88</v>
      </c>
      <c r="AV188" s="14" t="s">
        <v>88</v>
      </c>
      <c r="AW188" s="14" t="s">
        <v>36</v>
      </c>
      <c r="AX188" s="14" t="s">
        <v>80</v>
      </c>
      <c r="AY188" s="263" t="s">
        <v>141</v>
      </c>
    </row>
    <row r="189" s="14" customFormat="1">
      <c r="A189" s="14"/>
      <c r="B189" s="253"/>
      <c r="C189" s="254"/>
      <c r="D189" s="244" t="s">
        <v>149</v>
      </c>
      <c r="E189" s="255" t="s">
        <v>1</v>
      </c>
      <c r="F189" s="256" t="s">
        <v>237</v>
      </c>
      <c r="G189" s="254"/>
      <c r="H189" s="257">
        <v>-76.269999999999996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149</v>
      </c>
      <c r="AU189" s="263" t="s">
        <v>88</v>
      </c>
      <c r="AV189" s="14" t="s">
        <v>88</v>
      </c>
      <c r="AW189" s="14" t="s">
        <v>36</v>
      </c>
      <c r="AX189" s="14" t="s">
        <v>80</v>
      </c>
      <c r="AY189" s="263" t="s">
        <v>141</v>
      </c>
    </row>
    <row r="190" s="16" customFormat="1">
      <c r="A190" s="16"/>
      <c r="B190" s="286"/>
      <c r="C190" s="287"/>
      <c r="D190" s="244" t="s">
        <v>149</v>
      </c>
      <c r="E190" s="288" t="s">
        <v>1</v>
      </c>
      <c r="F190" s="289" t="s">
        <v>238</v>
      </c>
      <c r="G190" s="287"/>
      <c r="H190" s="290">
        <v>544.99300000000005</v>
      </c>
      <c r="I190" s="291"/>
      <c r="J190" s="287"/>
      <c r="K190" s="287"/>
      <c r="L190" s="292"/>
      <c r="M190" s="293"/>
      <c r="N190" s="294"/>
      <c r="O190" s="294"/>
      <c r="P190" s="294"/>
      <c r="Q190" s="294"/>
      <c r="R190" s="294"/>
      <c r="S190" s="294"/>
      <c r="T190" s="295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96" t="s">
        <v>149</v>
      </c>
      <c r="AU190" s="296" t="s">
        <v>88</v>
      </c>
      <c r="AV190" s="16" t="s">
        <v>165</v>
      </c>
      <c r="AW190" s="16" t="s">
        <v>36</v>
      </c>
      <c r="AX190" s="16" t="s">
        <v>80</v>
      </c>
      <c r="AY190" s="296" t="s">
        <v>141</v>
      </c>
    </row>
    <row r="191" s="14" customFormat="1">
      <c r="A191" s="14"/>
      <c r="B191" s="253"/>
      <c r="C191" s="254"/>
      <c r="D191" s="244" t="s">
        <v>149</v>
      </c>
      <c r="E191" s="255" t="s">
        <v>1</v>
      </c>
      <c r="F191" s="256" t="s">
        <v>239</v>
      </c>
      <c r="G191" s="254"/>
      <c r="H191" s="257">
        <v>498.28699999999998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149</v>
      </c>
      <c r="AU191" s="263" t="s">
        <v>88</v>
      </c>
      <c r="AV191" s="14" t="s">
        <v>88</v>
      </c>
      <c r="AW191" s="14" t="s">
        <v>36</v>
      </c>
      <c r="AX191" s="14" t="s">
        <v>80</v>
      </c>
      <c r="AY191" s="263" t="s">
        <v>141</v>
      </c>
    </row>
    <row r="192" s="14" customFormat="1">
      <c r="A192" s="14"/>
      <c r="B192" s="253"/>
      <c r="C192" s="254"/>
      <c r="D192" s="244" t="s">
        <v>149</v>
      </c>
      <c r="E192" s="255" t="s">
        <v>1</v>
      </c>
      <c r="F192" s="256" t="s">
        <v>235</v>
      </c>
      <c r="G192" s="254"/>
      <c r="H192" s="257">
        <v>26.545999999999999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149</v>
      </c>
      <c r="AU192" s="263" t="s">
        <v>88</v>
      </c>
      <c r="AV192" s="14" t="s">
        <v>88</v>
      </c>
      <c r="AW192" s="14" t="s">
        <v>36</v>
      </c>
      <c r="AX192" s="14" t="s">
        <v>80</v>
      </c>
      <c r="AY192" s="263" t="s">
        <v>141</v>
      </c>
    </row>
    <row r="193" s="14" customFormat="1">
      <c r="A193" s="14"/>
      <c r="B193" s="253"/>
      <c r="C193" s="254"/>
      <c r="D193" s="244" t="s">
        <v>149</v>
      </c>
      <c r="E193" s="255" t="s">
        <v>1</v>
      </c>
      <c r="F193" s="256" t="s">
        <v>236</v>
      </c>
      <c r="G193" s="254"/>
      <c r="H193" s="257">
        <v>41.600000000000001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149</v>
      </c>
      <c r="AU193" s="263" t="s">
        <v>88</v>
      </c>
      <c r="AV193" s="14" t="s">
        <v>88</v>
      </c>
      <c r="AW193" s="14" t="s">
        <v>36</v>
      </c>
      <c r="AX193" s="14" t="s">
        <v>80</v>
      </c>
      <c r="AY193" s="263" t="s">
        <v>141</v>
      </c>
    </row>
    <row r="194" s="14" customFormat="1">
      <c r="A194" s="14"/>
      <c r="B194" s="253"/>
      <c r="C194" s="254"/>
      <c r="D194" s="244" t="s">
        <v>149</v>
      </c>
      <c r="E194" s="255" t="s">
        <v>1</v>
      </c>
      <c r="F194" s="256" t="s">
        <v>240</v>
      </c>
      <c r="G194" s="254"/>
      <c r="H194" s="257">
        <v>-69.040000000000006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149</v>
      </c>
      <c r="AU194" s="263" t="s">
        <v>88</v>
      </c>
      <c r="AV194" s="14" t="s">
        <v>88</v>
      </c>
      <c r="AW194" s="14" t="s">
        <v>36</v>
      </c>
      <c r="AX194" s="14" t="s">
        <v>80</v>
      </c>
      <c r="AY194" s="263" t="s">
        <v>141</v>
      </c>
    </row>
    <row r="195" s="16" customFormat="1">
      <c r="A195" s="16"/>
      <c r="B195" s="286"/>
      <c r="C195" s="287"/>
      <c r="D195" s="244" t="s">
        <v>149</v>
      </c>
      <c r="E195" s="288" t="s">
        <v>1</v>
      </c>
      <c r="F195" s="289" t="s">
        <v>241</v>
      </c>
      <c r="G195" s="287"/>
      <c r="H195" s="290">
        <v>497.39299999999997</v>
      </c>
      <c r="I195" s="291"/>
      <c r="J195" s="287"/>
      <c r="K195" s="287"/>
      <c r="L195" s="292"/>
      <c r="M195" s="293"/>
      <c r="N195" s="294"/>
      <c r="O195" s="294"/>
      <c r="P195" s="294"/>
      <c r="Q195" s="294"/>
      <c r="R195" s="294"/>
      <c r="S195" s="294"/>
      <c r="T195" s="295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6" t="s">
        <v>149</v>
      </c>
      <c r="AU195" s="296" t="s">
        <v>88</v>
      </c>
      <c r="AV195" s="16" t="s">
        <v>165</v>
      </c>
      <c r="AW195" s="16" t="s">
        <v>36</v>
      </c>
      <c r="AX195" s="16" t="s">
        <v>80</v>
      </c>
      <c r="AY195" s="296" t="s">
        <v>141</v>
      </c>
    </row>
    <row r="196" s="14" customFormat="1">
      <c r="A196" s="14"/>
      <c r="B196" s="253"/>
      <c r="C196" s="254"/>
      <c r="D196" s="244" t="s">
        <v>149</v>
      </c>
      <c r="E196" s="255" t="s">
        <v>1</v>
      </c>
      <c r="F196" s="256" t="s">
        <v>242</v>
      </c>
      <c r="G196" s="254"/>
      <c r="H196" s="257">
        <v>90.034999999999997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149</v>
      </c>
      <c r="AU196" s="263" t="s">
        <v>88</v>
      </c>
      <c r="AV196" s="14" t="s">
        <v>88</v>
      </c>
      <c r="AW196" s="14" t="s">
        <v>36</v>
      </c>
      <c r="AX196" s="14" t="s">
        <v>80</v>
      </c>
      <c r="AY196" s="263" t="s">
        <v>141</v>
      </c>
    </row>
    <row r="197" s="14" customFormat="1">
      <c r="A197" s="14"/>
      <c r="B197" s="253"/>
      <c r="C197" s="254"/>
      <c r="D197" s="244" t="s">
        <v>149</v>
      </c>
      <c r="E197" s="255" t="s">
        <v>1</v>
      </c>
      <c r="F197" s="256" t="s">
        <v>243</v>
      </c>
      <c r="G197" s="254"/>
      <c r="H197" s="257">
        <v>-6.8250000000000002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149</v>
      </c>
      <c r="AU197" s="263" t="s">
        <v>88</v>
      </c>
      <c r="AV197" s="14" t="s">
        <v>88</v>
      </c>
      <c r="AW197" s="14" t="s">
        <v>36</v>
      </c>
      <c r="AX197" s="14" t="s">
        <v>80</v>
      </c>
      <c r="AY197" s="263" t="s">
        <v>141</v>
      </c>
    </row>
    <row r="198" s="16" customFormat="1">
      <c r="A198" s="16"/>
      <c r="B198" s="286"/>
      <c r="C198" s="287"/>
      <c r="D198" s="244" t="s">
        <v>149</v>
      </c>
      <c r="E198" s="288" t="s">
        <v>1</v>
      </c>
      <c r="F198" s="289" t="s">
        <v>244</v>
      </c>
      <c r="G198" s="287"/>
      <c r="H198" s="290">
        <v>83.209999999999994</v>
      </c>
      <c r="I198" s="291"/>
      <c r="J198" s="287"/>
      <c r="K198" s="287"/>
      <c r="L198" s="292"/>
      <c r="M198" s="293"/>
      <c r="N198" s="294"/>
      <c r="O198" s="294"/>
      <c r="P198" s="294"/>
      <c r="Q198" s="294"/>
      <c r="R198" s="294"/>
      <c r="S198" s="294"/>
      <c r="T198" s="295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96" t="s">
        <v>149</v>
      </c>
      <c r="AU198" s="296" t="s">
        <v>88</v>
      </c>
      <c r="AV198" s="16" t="s">
        <v>165</v>
      </c>
      <c r="AW198" s="16" t="s">
        <v>36</v>
      </c>
      <c r="AX198" s="16" t="s">
        <v>80</v>
      </c>
      <c r="AY198" s="296" t="s">
        <v>141</v>
      </c>
    </row>
    <row r="199" s="14" customFormat="1">
      <c r="A199" s="14"/>
      <c r="B199" s="253"/>
      <c r="C199" s="254"/>
      <c r="D199" s="244" t="s">
        <v>149</v>
      </c>
      <c r="E199" s="255" t="s">
        <v>1</v>
      </c>
      <c r="F199" s="256" t="s">
        <v>245</v>
      </c>
      <c r="G199" s="254"/>
      <c r="H199" s="257">
        <v>88.775999999999996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149</v>
      </c>
      <c r="AU199" s="263" t="s">
        <v>88</v>
      </c>
      <c r="AV199" s="14" t="s">
        <v>88</v>
      </c>
      <c r="AW199" s="14" t="s">
        <v>36</v>
      </c>
      <c r="AX199" s="14" t="s">
        <v>80</v>
      </c>
      <c r="AY199" s="263" t="s">
        <v>141</v>
      </c>
    </row>
    <row r="200" s="14" customFormat="1">
      <c r="A200" s="14"/>
      <c r="B200" s="253"/>
      <c r="C200" s="254"/>
      <c r="D200" s="244" t="s">
        <v>149</v>
      </c>
      <c r="E200" s="255" t="s">
        <v>1</v>
      </c>
      <c r="F200" s="256" t="s">
        <v>246</v>
      </c>
      <c r="G200" s="254"/>
      <c r="H200" s="257">
        <v>-3.2000000000000002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149</v>
      </c>
      <c r="AU200" s="263" t="s">
        <v>88</v>
      </c>
      <c r="AV200" s="14" t="s">
        <v>88</v>
      </c>
      <c r="AW200" s="14" t="s">
        <v>36</v>
      </c>
      <c r="AX200" s="14" t="s">
        <v>80</v>
      </c>
      <c r="AY200" s="263" t="s">
        <v>141</v>
      </c>
    </row>
    <row r="201" s="16" customFormat="1">
      <c r="A201" s="16"/>
      <c r="B201" s="286"/>
      <c r="C201" s="287"/>
      <c r="D201" s="244" t="s">
        <v>149</v>
      </c>
      <c r="E201" s="288" t="s">
        <v>1</v>
      </c>
      <c r="F201" s="289" t="s">
        <v>247</v>
      </c>
      <c r="G201" s="287"/>
      <c r="H201" s="290">
        <v>85.575999999999993</v>
      </c>
      <c r="I201" s="291"/>
      <c r="J201" s="287"/>
      <c r="K201" s="287"/>
      <c r="L201" s="292"/>
      <c r="M201" s="293"/>
      <c r="N201" s="294"/>
      <c r="O201" s="294"/>
      <c r="P201" s="294"/>
      <c r="Q201" s="294"/>
      <c r="R201" s="294"/>
      <c r="S201" s="294"/>
      <c r="T201" s="295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96" t="s">
        <v>149</v>
      </c>
      <c r="AU201" s="296" t="s">
        <v>88</v>
      </c>
      <c r="AV201" s="16" t="s">
        <v>165</v>
      </c>
      <c r="AW201" s="16" t="s">
        <v>36</v>
      </c>
      <c r="AX201" s="16" t="s">
        <v>80</v>
      </c>
      <c r="AY201" s="296" t="s">
        <v>141</v>
      </c>
    </row>
    <row r="202" s="14" customFormat="1">
      <c r="A202" s="14"/>
      <c r="B202" s="253"/>
      <c r="C202" s="254"/>
      <c r="D202" s="244" t="s">
        <v>149</v>
      </c>
      <c r="E202" s="255" t="s">
        <v>1</v>
      </c>
      <c r="F202" s="256" t="s">
        <v>248</v>
      </c>
      <c r="G202" s="254"/>
      <c r="H202" s="257">
        <v>-100.99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149</v>
      </c>
      <c r="AU202" s="263" t="s">
        <v>88</v>
      </c>
      <c r="AV202" s="14" t="s">
        <v>88</v>
      </c>
      <c r="AW202" s="14" t="s">
        <v>36</v>
      </c>
      <c r="AX202" s="14" t="s">
        <v>80</v>
      </c>
      <c r="AY202" s="263" t="s">
        <v>141</v>
      </c>
    </row>
    <row r="203" s="15" customFormat="1">
      <c r="A203" s="15"/>
      <c r="B203" s="264"/>
      <c r="C203" s="265"/>
      <c r="D203" s="244" t="s">
        <v>149</v>
      </c>
      <c r="E203" s="266" t="s">
        <v>1</v>
      </c>
      <c r="F203" s="267" t="s">
        <v>155</v>
      </c>
      <c r="G203" s="265"/>
      <c r="H203" s="268">
        <v>1110.182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149</v>
      </c>
      <c r="AU203" s="274" t="s">
        <v>88</v>
      </c>
      <c r="AV203" s="15" t="s">
        <v>147</v>
      </c>
      <c r="AW203" s="15" t="s">
        <v>36</v>
      </c>
      <c r="AX203" s="15" t="s">
        <v>37</v>
      </c>
      <c r="AY203" s="274" t="s">
        <v>141</v>
      </c>
    </row>
    <row r="204" s="2" customFormat="1" ht="14.4" customHeight="1">
      <c r="A204" s="39"/>
      <c r="B204" s="40"/>
      <c r="C204" s="275" t="s">
        <v>249</v>
      </c>
      <c r="D204" s="275" t="s">
        <v>199</v>
      </c>
      <c r="E204" s="276" t="s">
        <v>250</v>
      </c>
      <c r="F204" s="277" t="s">
        <v>251</v>
      </c>
      <c r="G204" s="278" t="s">
        <v>208</v>
      </c>
      <c r="H204" s="279">
        <v>1132.404</v>
      </c>
      <c r="I204" s="280"/>
      <c r="J204" s="281">
        <f>ROUND(I204*H204,2)</f>
        <v>0</v>
      </c>
      <c r="K204" s="282"/>
      <c r="L204" s="283"/>
      <c r="M204" s="284" t="s">
        <v>1</v>
      </c>
      <c r="N204" s="285" t="s">
        <v>45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187</v>
      </c>
      <c r="AT204" s="240" t="s">
        <v>199</v>
      </c>
      <c r="AU204" s="240" t="s">
        <v>88</v>
      </c>
      <c r="AY204" s="18" t="s">
        <v>141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37</v>
      </c>
      <c r="BK204" s="241">
        <f>ROUND(I204*H204,2)</f>
        <v>0</v>
      </c>
      <c r="BL204" s="18" t="s">
        <v>147</v>
      </c>
      <c r="BM204" s="240" t="s">
        <v>252</v>
      </c>
    </row>
    <row r="205" s="14" customFormat="1">
      <c r="A205" s="14"/>
      <c r="B205" s="253"/>
      <c r="C205" s="254"/>
      <c r="D205" s="244" t="s">
        <v>149</v>
      </c>
      <c r="E205" s="255" t="s">
        <v>1</v>
      </c>
      <c r="F205" s="256" t="s">
        <v>253</v>
      </c>
      <c r="G205" s="254"/>
      <c r="H205" s="257">
        <v>1132.404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149</v>
      </c>
      <c r="AU205" s="263" t="s">
        <v>88</v>
      </c>
      <c r="AV205" s="14" t="s">
        <v>88</v>
      </c>
      <c r="AW205" s="14" t="s">
        <v>36</v>
      </c>
      <c r="AX205" s="14" t="s">
        <v>37</v>
      </c>
      <c r="AY205" s="263" t="s">
        <v>141</v>
      </c>
    </row>
    <row r="206" s="2" customFormat="1" ht="24.15" customHeight="1">
      <c r="A206" s="39"/>
      <c r="B206" s="40"/>
      <c r="C206" s="228" t="s">
        <v>254</v>
      </c>
      <c r="D206" s="228" t="s">
        <v>143</v>
      </c>
      <c r="E206" s="229" t="s">
        <v>255</v>
      </c>
      <c r="F206" s="230" t="s">
        <v>256</v>
      </c>
      <c r="G206" s="231" t="s">
        <v>257</v>
      </c>
      <c r="H206" s="232">
        <v>326.94999999999999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45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147</v>
      </c>
      <c r="AT206" s="240" t="s">
        <v>143</v>
      </c>
      <c r="AU206" s="240" t="s">
        <v>88</v>
      </c>
      <c r="AY206" s="18" t="s">
        <v>141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37</v>
      </c>
      <c r="BK206" s="241">
        <f>ROUND(I206*H206,2)</f>
        <v>0</v>
      </c>
      <c r="BL206" s="18" t="s">
        <v>147</v>
      </c>
      <c r="BM206" s="240" t="s">
        <v>258</v>
      </c>
    </row>
    <row r="207" s="14" customFormat="1">
      <c r="A207" s="14"/>
      <c r="B207" s="253"/>
      <c r="C207" s="254"/>
      <c r="D207" s="244" t="s">
        <v>149</v>
      </c>
      <c r="E207" s="255" t="s">
        <v>1</v>
      </c>
      <c r="F207" s="256" t="s">
        <v>259</v>
      </c>
      <c r="G207" s="254"/>
      <c r="H207" s="257">
        <v>157.90000000000001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149</v>
      </c>
      <c r="AU207" s="263" t="s">
        <v>88</v>
      </c>
      <c r="AV207" s="14" t="s">
        <v>88</v>
      </c>
      <c r="AW207" s="14" t="s">
        <v>36</v>
      </c>
      <c r="AX207" s="14" t="s">
        <v>80</v>
      </c>
      <c r="AY207" s="263" t="s">
        <v>141</v>
      </c>
    </row>
    <row r="208" s="14" customFormat="1">
      <c r="A208" s="14"/>
      <c r="B208" s="253"/>
      <c r="C208" s="254"/>
      <c r="D208" s="244" t="s">
        <v>149</v>
      </c>
      <c r="E208" s="255" t="s">
        <v>1</v>
      </c>
      <c r="F208" s="256" t="s">
        <v>260</v>
      </c>
      <c r="G208" s="254"/>
      <c r="H208" s="257">
        <v>145.80000000000001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149</v>
      </c>
      <c r="AU208" s="263" t="s">
        <v>88</v>
      </c>
      <c r="AV208" s="14" t="s">
        <v>88</v>
      </c>
      <c r="AW208" s="14" t="s">
        <v>36</v>
      </c>
      <c r="AX208" s="14" t="s">
        <v>80</v>
      </c>
      <c r="AY208" s="263" t="s">
        <v>141</v>
      </c>
    </row>
    <row r="209" s="14" customFormat="1">
      <c r="A209" s="14"/>
      <c r="B209" s="253"/>
      <c r="C209" s="254"/>
      <c r="D209" s="244" t="s">
        <v>149</v>
      </c>
      <c r="E209" s="255" t="s">
        <v>1</v>
      </c>
      <c r="F209" s="256" t="s">
        <v>261</v>
      </c>
      <c r="G209" s="254"/>
      <c r="H209" s="257">
        <v>14.85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3" t="s">
        <v>149</v>
      </c>
      <c r="AU209" s="263" t="s">
        <v>88</v>
      </c>
      <c r="AV209" s="14" t="s">
        <v>88</v>
      </c>
      <c r="AW209" s="14" t="s">
        <v>36</v>
      </c>
      <c r="AX209" s="14" t="s">
        <v>80</v>
      </c>
      <c r="AY209" s="263" t="s">
        <v>141</v>
      </c>
    </row>
    <row r="210" s="14" customFormat="1">
      <c r="A210" s="14"/>
      <c r="B210" s="253"/>
      <c r="C210" s="254"/>
      <c r="D210" s="244" t="s">
        <v>149</v>
      </c>
      <c r="E210" s="255" t="s">
        <v>1</v>
      </c>
      <c r="F210" s="256" t="s">
        <v>262</v>
      </c>
      <c r="G210" s="254"/>
      <c r="H210" s="257">
        <v>8.4000000000000004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149</v>
      </c>
      <c r="AU210" s="263" t="s">
        <v>88</v>
      </c>
      <c r="AV210" s="14" t="s">
        <v>88</v>
      </c>
      <c r="AW210" s="14" t="s">
        <v>36</v>
      </c>
      <c r="AX210" s="14" t="s">
        <v>80</v>
      </c>
      <c r="AY210" s="263" t="s">
        <v>141</v>
      </c>
    </row>
    <row r="211" s="15" customFormat="1">
      <c r="A211" s="15"/>
      <c r="B211" s="264"/>
      <c r="C211" s="265"/>
      <c r="D211" s="244" t="s">
        <v>149</v>
      </c>
      <c r="E211" s="266" t="s">
        <v>1</v>
      </c>
      <c r="F211" s="267" t="s">
        <v>155</v>
      </c>
      <c r="G211" s="265"/>
      <c r="H211" s="268">
        <v>326.94999999999999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149</v>
      </c>
      <c r="AU211" s="274" t="s">
        <v>88</v>
      </c>
      <c r="AV211" s="15" t="s">
        <v>147</v>
      </c>
      <c r="AW211" s="15" t="s">
        <v>36</v>
      </c>
      <c r="AX211" s="15" t="s">
        <v>37</v>
      </c>
      <c r="AY211" s="274" t="s">
        <v>141</v>
      </c>
    </row>
    <row r="212" s="2" customFormat="1" ht="14.4" customHeight="1">
      <c r="A212" s="39"/>
      <c r="B212" s="40"/>
      <c r="C212" s="275" t="s">
        <v>263</v>
      </c>
      <c r="D212" s="275" t="s">
        <v>199</v>
      </c>
      <c r="E212" s="276" t="s">
        <v>264</v>
      </c>
      <c r="F212" s="277" t="s">
        <v>265</v>
      </c>
      <c r="G212" s="278" t="s">
        <v>208</v>
      </c>
      <c r="H212" s="279">
        <v>107.89400000000001</v>
      </c>
      <c r="I212" s="280"/>
      <c r="J212" s="281">
        <f>ROUND(I212*H212,2)</f>
        <v>0</v>
      </c>
      <c r="K212" s="282"/>
      <c r="L212" s="283"/>
      <c r="M212" s="284" t="s">
        <v>1</v>
      </c>
      <c r="N212" s="285" t="s">
        <v>45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187</v>
      </c>
      <c r="AT212" s="240" t="s">
        <v>199</v>
      </c>
      <c r="AU212" s="240" t="s">
        <v>88</v>
      </c>
      <c r="AY212" s="18" t="s">
        <v>141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37</v>
      </c>
      <c r="BK212" s="241">
        <f>ROUND(I212*H212,2)</f>
        <v>0</v>
      </c>
      <c r="BL212" s="18" t="s">
        <v>147</v>
      </c>
      <c r="BM212" s="240" t="s">
        <v>266</v>
      </c>
    </row>
    <row r="213" s="14" customFormat="1">
      <c r="A213" s="14"/>
      <c r="B213" s="253"/>
      <c r="C213" s="254"/>
      <c r="D213" s="244" t="s">
        <v>149</v>
      </c>
      <c r="E213" s="255" t="s">
        <v>1</v>
      </c>
      <c r="F213" s="256" t="s">
        <v>267</v>
      </c>
      <c r="G213" s="254"/>
      <c r="H213" s="257">
        <v>98.084999999999994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149</v>
      </c>
      <c r="AU213" s="263" t="s">
        <v>88</v>
      </c>
      <c r="AV213" s="14" t="s">
        <v>88</v>
      </c>
      <c r="AW213" s="14" t="s">
        <v>36</v>
      </c>
      <c r="AX213" s="14" t="s">
        <v>80</v>
      </c>
      <c r="AY213" s="263" t="s">
        <v>141</v>
      </c>
    </row>
    <row r="214" s="14" customFormat="1">
      <c r="A214" s="14"/>
      <c r="B214" s="253"/>
      <c r="C214" s="254"/>
      <c r="D214" s="244" t="s">
        <v>149</v>
      </c>
      <c r="E214" s="255" t="s">
        <v>1</v>
      </c>
      <c r="F214" s="256" t="s">
        <v>268</v>
      </c>
      <c r="G214" s="254"/>
      <c r="H214" s="257">
        <v>107.89400000000001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149</v>
      </c>
      <c r="AU214" s="263" t="s">
        <v>88</v>
      </c>
      <c r="AV214" s="14" t="s">
        <v>88</v>
      </c>
      <c r="AW214" s="14" t="s">
        <v>36</v>
      </c>
      <c r="AX214" s="14" t="s">
        <v>37</v>
      </c>
      <c r="AY214" s="263" t="s">
        <v>141</v>
      </c>
    </row>
    <row r="215" s="2" customFormat="1" ht="14.4" customHeight="1">
      <c r="A215" s="39"/>
      <c r="B215" s="40"/>
      <c r="C215" s="228" t="s">
        <v>269</v>
      </c>
      <c r="D215" s="228" t="s">
        <v>143</v>
      </c>
      <c r="E215" s="229" t="s">
        <v>270</v>
      </c>
      <c r="F215" s="230" t="s">
        <v>271</v>
      </c>
      <c r="G215" s="231" t="s">
        <v>257</v>
      </c>
      <c r="H215" s="232">
        <v>168.13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45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147</v>
      </c>
      <c r="AT215" s="240" t="s">
        <v>143</v>
      </c>
      <c r="AU215" s="240" t="s">
        <v>88</v>
      </c>
      <c r="AY215" s="18" t="s">
        <v>141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37</v>
      </c>
      <c r="BK215" s="241">
        <f>ROUND(I215*H215,2)</f>
        <v>0</v>
      </c>
      <c r="BL215" s="18" t="s">
        <v>147</v>
      </c>
      <c r="BM215" s="240" t="s">
        <v>272</v>
      </c>
    </row>
    <row r="216" s="14" customFormat="1">
      <c r="A216" s="14"/>
      <c r="B216" s="253"/>
      <c r="C216" s="254"/>
      <c r="D216" s="244" t="s">
        <v>149</v>
      </c>
      <c r="E216" s="255" t="s">
        <v>1</v>
      </c>
      <c r="F216" s="256" t="s">
        <v>273</v>
      </c>
      <c r="G216" s="254"/>
      <c r="H216" s="257">
        <v>77.549999999999997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149</v>
      </c>
      <c r="AU216" s="263" t="s">
        <v>88</v>
      </c>
      <c r="AV216" s="14" t="s">
        <v>88</v>
      </c>
      <c r="AW216" s="14" t="s">
        <v>36</v>
      </c>
      <c r="AX216" s="14" t="s">
        <v>80</v>
      </c>
      <c r="AY216" s="263" t="s">
        <v>141</v>
      </c>
    </row>
    <row r="217" s="14" customFormat="1">
      <c r="A217" s="14"/>
      <c r="B217" s="253"/>
      <c r="C217" s="254"/>
      <c r="D217" s="244" t="s">
        <v>149</v>
      </c>
      <c r="E217" s="255" t="s">
        <v>1</v>
      </c>
      <c r="F217" s="256" t="s">
        <v>274</v>
      </c>
      <c r="G217" s="254"/>
      <c r="H217" s="257">
        <v>-4.3499999999999996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149</v>
      </c>
      <c r="AU217" s="263" t="s">
        <v>88</v>
      </c>
      <c r="AV217" s="14" t="s">
        <v>88</v>
      </c>
      <c r="AW217" s="14" t="s">
        <v>36</v>
      </c>
      <c r="AX217" s="14" t="s">
        <v>80</v>
      </c>
      <c r="AY217" s="263" t="s">
        <v>141</v>
      </c>
    </row>
    <row r="218" s="14" customFormat="1">
      <c r="A218" s="14"/>
      <c r="B218" s="253"/>
      <c r="C218" s="254"/>
      <c r="D218" s="244" t="s">
        <v>149</v>
      </c>
      <c r="E218" s="255" t="s">
        <v>1</v>
      </c>
      <c r="F218" s="256" t="s">
        <v>275</v>
      </c>
      <c r="G218" s="254"/>
      <c r="H218" s="257">
        <v>69.569999999999993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149</v>
      </c>
      <c r="AU218" s="263" t="s">
        <v>88</v>
      </c>
      <c r="AV218" s="14" t="s">
        <v>88</v>
      </c>
      <c r="AW218" s="14" t="s">
        <v>36</v>
      </c>
      <c r="AX218" s="14" t="s">
        <v>80</v>
      </c>
      <c r="AY218" s="263" t="s">
        <v>141</v>
      </c>
    </row>
    <row r="219" s="14" customFormat="1">
      <c r="A219" s="14"/>
      <c r="B219" s="253"/>
      <c r="C219" s="254"/>
      <c r="D219" s="244" t="s">
        <v>149</v>
      </c>
      <c r="E219" s="255" t="s">
        <v>1</v>
      </c>
      <c r="F219" s="256" t="s">
        <v>276</v>
      </c>
      <c r="G219" s="254"/>
      <c r="H219" s="257">
        <v>-6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149</v>
      </c>
      <c r="AU219" s="263" t="s">
        <v>88</v>
      </c>
      <c r="AV219" s="14" t="s">
        <v>88</v>
      </c>
      <c r="AW219" s="14" t="s">
        <v>36</v>
      </c>
      <c r="AX219" s="14" t="s">
        <v>80</v>
      </c>
      <c r="AY219" s="263" t="s">
        <v>141</v>
      </c>
    </row>
    <row r="220" s="14" customFormat="1">
      <c r="A220" s="14"/>
      <c r="B220" s="253"/>
      <c r="C220" s="254"/>
      <c r="D220" s="244" t="s">
        <v>149</v>
      </c>
      <c r="E220" s="255" t="s">
        <v>1</v>
      </c>
      <c r="F220" s="256" t="s">
        <v>277</v>
      </c>
      <c r="G220" s="254"/>
      <c r="H220" s="257">
        <v>16.370000000000001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149</v>
      </c>
      <c r="AU220" s="263" t="s">
        <v>88</v>
      </c>
      <c r="AV220" s="14" t="s">
        <v>88</v>
      </c>
      <c r="AW220" s="14" t="s">
        <v>36</v>
      </c>
      <c r="AX220" s="14" t="s">
        <v>80</v>
      </c>
      <c r="AY220" s="263" t="s">
        <v>141</v>
      </c>
    </row>
    <row r="221" s="14" customFormat="1">
      <c r="A221" s="14"/>
      <c r="B221" s="253"/>
      <c r="C221" s="254"/>
      <c r="D221" s="244" t="s">
        <v>149</v>
      </c>
      <c r="E221" s="255" t="s">
        <v>1</v>
      </c>
      <c r="F221" s="256" t="s">
        <v>278</v>
      </c>
      <c r="G221" s="254"/>
      <c r="H221" s="257">
        <v>-1.45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149</v>
      </c>
      <c r="AU221" s="263" t="s">
        <v>88</v>
      </c>
      <c r="AV221" s="14" t="s">
        <v>88</v>
      </c>
      <c r="AW221" s="14" t="s">
        <v>36</v>
      </c>
      <c r="AX221" s="14" t="s">
        <v>80</v>
      </c>
      <c r="AY221" s="263" t="s">
        <v>141</v>
      </c>
    </row>
    <row r="222" s="14" customFormat="1">
      <c r="A222" s="14"/>
      <c r="B222" s="253"/>
      <c r="C222" s="254"/>
      <c r="D222" s="244" t="s">
        <v>149</v>
      </c>
      <c r="E222" s="255" t="s">
        <v>1</v>
      </c>
      <c r="F222" s="256" t="s">
        <v>279</v>
      </c>
      <c r="G222" s="254"/>
      <c r="H222" s="257">
        <v>16.440000000000001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149</v>
      </c>
      <c r="AU222" s="263" t="s">
        <v>88</v>
      </c>
      <c r="AV222" s="14" t="s">
        <v>88</v>
      </c>
      <c r="AW222" s="14" t="s">
        <v>36</v>
      </c>
      <c r="AX222" s="14" t="s">
        <v>80</v>
      </c>
      <c r="AY222" s="263" t="s">
        <v>141</v>
      </c>
    </row>
    <row r="223" s="15" customFormat="1">
      <c r="A223" s="15"/>
      <c r="B223" s="264"/>
      <c r="C223" s="265"/>
      <c r="D223" s="244" t="s">
        <v>149</v>
      </c>
      <c r="E223" s="266" t="s">
        <v>1</v>
      </c>
      <c r="F223" s="267" t="s">
        <v>155</v>
      </c>
      <c r="G223" s="265"/>
      <c r="H223" s="268">
        <v>168.13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4" t="s">
        <v>149</v>
      </c>
      <c r="AU223" s="274" t="s">
        <v>88</v>
      </c>
      <c r="AV223" s="15" t="s">
        <v>147</v>
      </c>
      <c r="AW223" s="15" t="s">
        <v>36</v>
      </c>
      <c r="AX223" s="15" t="s">
        <v>37</v>
      </c>
      <c r="AY223" s="274" t="s">
        <v>141</v>
      </c>
    </row>
    <row r="224" s="2" customFormat="1" ht="24.15" customHeight="1">
      <c r="A224" s="39"/>
      <c r="B224" s="40"/>
      <c r="C224" s="275" t="s">
        <v>280</v>
      </c>
      <c r="D224" s="275" t="s">
        <v>199</v>
      </c>
      <c r="E224" s="276" t="s">
        <v>281</v>
      </c>
      <c r="F224" s="277" t="s">
        <v>282</v>
      </c>
      <c r="G224" s="278" t="s">
        <v>257</v>
      </c>
      <c r="H224" s="279">
        <v>176.53700000000001</v>
      </c>
      <c r="I224" s="280"/>
      <c r="J224" s="281">
        <f>ROUND(I224*H224,2)</f>
        <v>0</v>
      </c>
      <c r="K224" s="282"/>
      <c r="L224" s="283"/>
      <c r="M224" s="284" t="s">
        <v>1</v>
      </c>
      <c r="N224" s="285" t="s">
        <v>45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187</v>
      </c>
      <c r="AT224" s="240" t="s">
        <v>199</v>
      </c>
      <c r="AU224" s="240" t="s">
        <v>88</v>
      </c>
      <c r="AY224" s="18" t="s">
        <v>141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37</v>
      </c>
      <c r="BK224" s="241">
        <f>ROUND(I224*H224,2)</f>
        <v>0</v>
      </c>
      <c r="BL224" s="18" t="s">
        <v>147</v>
      </c>
      <c r="BM224" s="240" t="s">
        <v>283</v>
      </c>
    </row>
    <row r="225" s="14" customFormat="1">
      <c r="A225" s="14"/>
      <c r="B225" s="253"/>
      <c r="C225" s="254"/>
      <c r="D225" s="244" t="s">
        <v>149</v>
      </c>
      <c r="E225" s="255" t="s">
        <v>1</v>
      </c>
      <c r="F225" s="256" t="s">
        <v>284</v>
      </c>
      <c r="G225" s="254"/>
      <c r="H225" s="257">
        <v>176.53700000000001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149</v>
      </c>
      <c r="AU225" s="263" t="s">
        <v>88</v>
      </c>
      <c r="AV225" s="14" t="s">
        <v>88</v>
      </c>
      <c r="AW225" s="14" t="s">
        <v>36</v>
      </c>
      <c r="AX225" s="14" t="s">
        <v>37</v>
      </c>
      <c r="AY225" s="263" t="s">
        <v>141</v>
      </c>
    </row>
    <row r="226" s="2" customFormat="1" ht="14.4" customHeight="1">
      <c r="A226" s="39"/>
      <c r="B226" s="40"/>
      <c r="C226" s="228" t="s">
        <v>7</v>
      </c>
      <c r="D226" s="228" t="s">
        <v>143</v>
      </c>
      <c r="E226" s="229" t="s">
        <v>285</v>
      </c>
      <c r="F226" s="230" t="s">
        <v>286</v>
      </c>
      <c r="G226" s="231" t="s">
        <v>257</v>
      </c>
      <c r="H226" s="232">
        <v>869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45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147</v>
      </c>
      <c r="AT226" s="240" t="s">
        <v>143</v>
      </c>
      <c r="AU226" s="240" t="s">
        <v>88</v>
      </c>
      <c r="AY226" s="18" t="s">
        <v>141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37</v>
      </c>
      <c r="BK226" s="241">
        <f>ROUND(I226*H226,2)</f>
        <v>0</v>
      </c>
      <c r="BL226" s="18" t="s">
        <v>147</v>
      </c>
      <c r="BM226" s="240" t="s">
        <v>287</v>
      </c>
    </row>
    <row r="227" s="13" customFormat="1">
      <c r="A227" s="13"/>
      <c r="B227" s="242"/>
      <c r="C227" s="243"/>
      <c r="D227" s="244" t="s">
        <v>149</v>
      </c>
      <c r="E227" s="245" t="s">
        <v>1</v>
      </c>
      <c r="F227" s="246" t="s">
        <v>288</v>
      </c>
      <c r="G227" s="243"/>
      <c r="H227" s="245" t="s">
        <v>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149</v>
      </c>
      <c r="AU227" s="252" t="s">
        <v>88</v>
      </c>
      <c r="AV227" s="13" t="s">
        <v>37</v>
      </c>
      <c r="AW227" s="13" t="s">
        <v>36</v>
      </c>
      <c r="AX227" s="13" t="s">
        <v>80</v>
      </c>
      <c r="AY227" s="252" t="s">
        <v>141</v>
      </c>
    </row>
    <row r="228" s="14" customFormat="1">
      <c r="A228" s="14"/>
      <c r="B228" s="253"/>
      <c r="C228" s="254"/>
      <c r="D228" s="244" t="s">
        <v>149</v>
      </c>
      <c r="E228" s="255" t="s">
        <v>1</v>
      </c>
      <c r="F228" s="256" t="s">
        <v>289</v>
      </c>
      <c r="G228" s="254"/>
      <c r="H228" s="257">
        <v>172.59999999999999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149</v>
      </c>
      <c r="AU228" s="263" t="s">
        <v>88</v>
      </c>
      <c r="AV228" s="14" t="s">
        <v>88</v>
      </c>
      <c r="AW228" s="14" t="s">
        <v>36</v>
      </c>
      <c r="AX228" s="14" t="s">
        <v>80</v>
      </c>
      <c r="AY228" s="263" t="s">
        <v>141</v>
      </c>
    </row>
    <row r="229" s="14" customFormat="1">
      <c r="A229" s="14"/>
      <c r="B229" s="253"/>
      <c r="C229" s="254"/>
      <c r="D229" s="244" t="s">
        <v>149</v>
      </c>
      <c r="E229" s="255" t="s">
        <v>1</v>
      </c>
      <c r="F229" s="256" t="s">
        <v>290</v>
      </c>
      <c r="G229" s="254"/>
      <c r="H229" s="257">
        <v>174.80000000000001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149</v>
      </c>
      <c r="AU229" s="263" t="s">
        <v>88</v>
      </c>
      <c r="AV229" s="14" t="s">
        <v>88</v>
      </c>
      <c r="AW229" s="14" t="s">
        <v>36</v>
      </c>
      <c r="AX229" s="14" t="s">
        <v>80</v>
      </c>
      <c r="AY229" s="263" t="s">
        <v>141</v>
      </c>
    </row>
    <row r="230" s="14" customFormat="1">
      <c r="A230" s="14"/>
      <c r="B230" s="253"/>
      <c r="C230" s="254"/>
      <c r="D230" s="244" t="s">
        <v>149</v>
      </c>
      <c r="E230" s="255" t="s">
        <v>1</v>
      </c>
      <c r="F230" s="256" t="s">
        <v>291</v>
      </c>
      <c r="G230" s="254"/>
      <c r="H230" s="257">
        <v>22.399999999999999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149</v>
      </c>
      <c r="AU230" s="263" t="s">
        <v>88</v>
      </c>
      <c r="AV230" s="14" t="s">
        <v>88</v>
      </c>
      <c r="AW230" s="14" t="s">
        <v>36</v>
      </c>
      <c r="AX230" s="14" t="s">
        <v>80</v>
      </c>
      <c r="AY230" s="263" t="s">
        <v>141</v>
      </c>
    </row>
    <row r="231" s="14" customFormat="1">
      <c r="A231" s="14"/>
      <c r="B231" s="253"/>
      <c r="C231" s="254"/>
      <c r="D231" s="244" t="s">
        <v>149</v>
      </c>
      <c r="E231" s="255" t="s">
        <v>1</v>
      </c>
      <c r="F231" s="256" t="s">
        <v>292</v>
      </c>
      <c r="G231" s="254"/>
      <c r="H231" s="257">
        <v>17.399999999999999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149</v>
      </c>
      <c r="AU231" s="263" t="s">
        <v>88</v>
      </c>
      <c r="AV231" s="14" t="s">
        <v>88</v>
      </c>
      <c r="AW231" s="14" t="s">
        <v>36</v>
      </c>
      <c r="AX231" s="14" t="s">
        <v>80</v>
      </c>
      <c r="AY231" s="263" t="s">
        <v>141</v>
      </c>
    </row>
    <row r="232" s="16" customFormat="1">
      <c r="A232" s="16"/>
      <c r="B232" s="286"/>
      <c r="C232" s="287"/>
      <c r="D232" s="244" t="s">
        <v>149</v>
      </c>
      <c r="E232" s="288" t="s">
        <v>1</v>
      </c>
      <c r="F232" s="289" t="s">
        <v>293</v>
      </c>
      <c r="G232" s="287"/>
      <c r="H232" s="290">
        <v>387.19999999999999</v>
      </c>
      <c r="I232" s="291"/>
      <c r="J232" s="287"/>
      <c r="K232" s="287"/>
      <c r="L232" s="292"/>
      <c r="M232" s="293"/>
      <c r="N232" s="294"/>
      <c r="O232" s="294"/>
      <c r="P232" s="294"/>
      <c r="Q232" s="294"/>
      <c r="R232" s="294"/>
      <c r="S232" s="294"/>
      <c r="T232" s="295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96" t="s">
        <v>149</v>
      </c>
      <c r="AU232" s="296" t="s">
        <v>88</v>
      </c>
      <c r="AV232" s="16" t="s">
        <v>165</v>
      </c>
      <c r="AW232" s="16" t="s">
        <v>36</v>
      </c>
      <c r="AX232" s="16" t="s">
        <v>80</v>
      </c>
      <c r="AY232" s="296" t="s">
        <v>141</v>
      </c>
    </row>
    <row r="233" s="13" customFormat="1">
      <c r="A233" s="13"/>
      <c r="B233" s="242"/>
      <c r="C233" s="243"/>
      <c r="D233" s="244" t="s">
        <v>149</v>
      </c>
      <c r="E233" s="245" t="s">
        <v>1</v>
      </c>
      <c r="F233" s="246" t="s">
        <v>294</v>
      </c>
      <c r="G233" s="243"/>
      <c r="H233" s="245" t="s">
        <v>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2" t="s">
        <v>149</v>
      </c>
      <c r="AU233" s="252" t="s">
        <v>88</v>
      </c>
      <c r="AV233" s="13" t="s">
        <v>37</v>
      </c>
      <c r="AW233" s="13" t="s">
        <v>36</v>
      </c>
      <c r="AX233" s="13" t="s">
        <v>80</v>
      </c>
      <c r="AY233" s="252" t="s">
        <v>141</v>
      </c>
    </row>
    <row r="234" s="14" customFormat="1">
      <c r="A234" s="14"/>
      <c r="B234" s="253"/>
      <c r="C234" s="254"/>
      <c r="D234" s="244" t="s">
        <v>149</v>
      </c>
      <c r="E234" s="255" t="s">
        <v>1</v>
      </c>
      <c r="F234" s="256" t="s">
        <v>295</v>
      </c>
      <c r="G234" s="254"/>
      <c r="H234" s="257">
        <v>35.100000000000001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149</v>
      </c>
      <c r="AU234" s="263" t="s">
        <v>88</v>
      </c>
      <c r="AV234" s="14" t="s">
        <v>88</v>
      </c>
      <c r="AW234" s="14" t="s">
        <v>36</v>
      </c>
      <c r="AX234" s="14" t="s">
        <v>80</v>
      </c>
      <c r="AY234" s="263" t="s">
        <v>141</v>
      </c>
    </row>
    <row r="235" s="14" customFormat="1">
      <c r="A235" s="14"/>
      <c r="B235" s="253"/>
      <c r="C235" s="254"/>
      <c r="D235" s="244" t="s">
        <v>149</v>
      </c>
      <c r="E235" s="255" t="s">
        <v>1</v>
      </c>
      <c r="F235" s="256" t="s">
        <v>296</v>
      </c>
      <c r="G235" s="254"/>
      <c r="H235" s="257">
        <v>33.399999999999999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149</v>
      </c>
      <c r="AU235" s="263" t="s">
        <v>88</v>
      </c>
      <c r="AV235" s="14" t="s">
        <v>88</v>
      </c>
      <c r="AW235" s="14" t="s">
        <v>36</v>
      </c>
      <c r="AX235" s="14" t="s">
        <v>80</v>
      </c>
      <c r="AY235" s="263" t="s">
        <v>141</v>
      </c>
    </row>
    <row r="236" s="14" customFormat="1">
      <c r="A236" s="14"/>
      <c r="B236" s="253"/>
      <c r="C236" s="254"/>
      <c r="D236" s="244" t="s">
        <v>149</v>
      </c>
      <c r="E236" s="255" t="s">
        <v>1</v>
      </c>
      <c r="F236" s="256" t="s">
        <v>297</v>
      </c>
      <c r="G236" s="254"/>
      <c r="H236" s="257">
        <v>3.4500000000000002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149</v>
      </c>
      <c r="AU236" s="263" t="s">
        <v>88</v>
      </c>
      <c r="AV236" s="14" t="s">
        <v>88</v>
      </c>
      <c r="AW236" s="14" t="s">
        <v>36</v>
      </c>
      <c r="AX236" s="14" t="s">
        <v>80</v>
      </c>
      <c r="AY236" s="263" t="s">
        <v>141</v>
      </c>
    </row>
    <row r="237" s="14" customFormat="1">
      <c r="A237" s="14"/>
      <c r="B237" s="253"/>
      <c r="C237" s="254"/>
      <c r="D237" s="244" t="s">
        <v>149</v>
      </c>
      <c r="E237" s="255" t="s">
        <v>1</v>
      </c>
      <c r="F237" s="256" t="s">
        <v>298</v>
      </c>
      <c r="G237" s="254"/>
      <c r="H237" s="257">
        <v>2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149</v>
      </c>
      <c r="AU237" s="263" t="s">
        <v>88</v>
      </c>
      <c r="AV237" s="14" t="s">
        <v>88</v>
      </c>
      <c r="AW237" s="14" t="s">
        <v>36</v>
      </c>
      <c r="AX237" s="14" t="s">
        <v>80</v>
      </c>
      <c r="AY237" s="263" t="s">
        <v>141</v>
      </c>
    </row>
    <row r="238" s="16" customFormat="1">
      <c r="A238" s="16"/>
      <c r="B238" s="286"/>
      <c r="C238" s="287"/>
      <c r="D238" s="244" t="s">
        <v>149</v>
      </c>
      <c r="E238" s="288" t="s">
        <v>1</v>
      </c>
      <c r="F238" s="289" t="s">
        <v>299</v>
      </c>
      <c r="G238" s="287"/>
      <c r="H238" s="290">
        <v>73.950000000000003</v>
      </c>
      <c r="I238" s="291"/>
      <c r="J238" s="287"/>
      <c r="K238" s="287"/>
      <c r="L238" s="292"/>
      <c r="M238" s="293"/>
      <c r="N238" s="294"/>
      <c r="O238" s="294"/>
      <c r="P238" s="294"/>
      <c r="Q238" s="294"/>
      <c r="R238" s="294"/>
      <c r="S238" s="294"/>
      <c r="T238" s="295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6" t="s">
        <v>149</v>
      </c>
      <c r="AU238" s="296" t="s">
        <v>88</v>
      </c>
      <c r="AV238" s="16" t="s">
        <v>165</v>
      </c>
      <c r="AW238" s="16" t="s">
        <v>36</v>
      </c>
      <c r="AX238" s="16" t="s">
        <v>80</v>
      </c>
      <c r="AY238" s="296" t="s">
        <v>141</v>
      </c>
    </row>
    <row r="239" s="13" customFormat="1">
      <c r="A239" s="13"/>
      <c r="B239" s="242"/>
      <c r="C239" s="243"/>
      <c r="D239" s="244" t="s">
        <v>149</v>
      </c>
      <c r="E239" s="245" t="s">
        <v>1</v>
      </c>
      <c r="F239" s="246" t="s">
        <v>300</v>
      </c>
      <c r="G239" s="243"/>
      <c r="H239" s="245" t="s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149</v>
      </c>
      <c r="AU239" s="252" t="s">
        <v>88</v>
      </c>
      <c r="AV239" s="13" t="s">
        <v>37</v>
      </c>
      <c r="AW239" s="13" t="s">
        <v>36</v>
      </c>
      <c r="AX239" s="13" t="s">
        <v>80</v>
      </c>
      <c r="AY239" s="252" t="s">
        <v>141</v>
      </c>
    </row>
    <row r="240" s="14" customFormat="1">
      <c r="A240" s="14"/>
      <c r="B240" s="253"/>
      <c r="C240" s="254"/>
      <c r="D240" s="244" t="s">
        <v>149</v>
      </c>
      <c r="E240" s="255" t="s">
        <v>1</v>
      </c>
      <c r="F240" s="256" t="s">
        <v>301</v>
      </c>
      <c r="G240" s="254"/>
      <c r="H240" s="257">
        <v>27.5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149</v>
      </c>
      <c r="AU240" s="263" t="s">
        <v>88</v>
      </c>
      <c r="AV240" s="14" t="s">
        <v>88</v>
      </c>
      <c r="AW240" s="14" t="s">
        <v>36</v>
      </c>
      <c r="AX240" s="14" t="s">
        <v>80</v>
      </c>
      <c r="AY240" s="263" t="s">
        <v>141</v>
      </c>
    </row>
    <row r="241" s="14" customFormat="1">
      <c r="A241" s="14"/>
      <c r="B241" s="253"/>
      <c r="C241" s="254"/>
      <c r="D241" s="244" t="s">
        <v>149</v>
      </c>
      <c r="E241" s="255" t="s">
        <v>1</v>
      </c>
      <c r="F241" s="256" t="s">
        <v>302</v>
      </c>
      <c r="G241" s="254"/>
      <c r="H241" s="257">
        <v>27.399999999999999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149</v>
      </c>
      <c r="AU241" s="263" t="s">
        <v>88</v>
      </c>
      <c r="AV241" s="14" t="s">
        <v>88</v>
      </c>
      <c r="AW241" s="14" t="s">
        <v>36</v>
      </c>
      <c r="AX241" s="14" t="s">
        <v>80</v>
      </c>
      <c r="AY241" s="263" t="s">
        <v>141</v>
      </c>
    </row>
    <row r="242" s="14" customFormat="1">
      <c r="A242" s="14"/>
      <c r="B242" s="253"/>
      <c r="C242" s="254"/>
      <c r="D242" s="244" t="s">
        <v>149</v>
      </c>
      <c r="E242" s="255" t="s">
        <v>1</v>
      </c>
      <c r="F242" s="256" t="s">
        <v>303</v>
      </c>
      <c r="G242" s="254"/>
      <c r="H242" s="257">
        <v>2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149</v>
      </c>
      <c r="AU242" s="263" t="s">
        <v>88</v>
      </c>
      <c r="AV242" s="14" t="s">
        <v>88</v>
      </c>
      <c r="AW242" s="14" t="s">
        <v>36</v>
      </c>
      <c r="AX242" s="14" t="s">
        <v>80</v>
      </c>
      <c r="AY242" s="263" t="s">
        <v>141</v>
      </c>
    </row>
    <row r="243" s="14" customFormat="1">
      <c r="A243" s="14"/>
      <c r="B243" s="253"/>
      <c r="C243" s="254"/>
      <c r="D243" s="244" t="s">
        <v>149</v>
      </c>
      <c r="E243" s="255" t="s">
        <v>1</v>
      </c>
      <c r="F243" s="256" t="s">
        <v>298</v>
      </c>
      <c r="G243" s="254"/>
      <c r="H243" s="257">
        <v>2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149</v>
      </c>
      <c r="AU243" s="263" t="s">
        <v>88</v>
      </c>
      <c r="AV243" s="14" t="s">
        <v>88</v>
      </c>
      <c r="AW243" s="14" t="s">
        <v>36</v>
      </c>
      <c r="AX243" s="14" t="s">
        <v>80</v>
      </c>
      <c r="AY243" s="263" t="s">
        <v>141</v>
      </c>
    </row>
    <row r="244" s="16" customFormat="1">
      <c r="A244" s="16"/>
      <c r="B244" s="286"/>
      <c r="C244" s="287"/>
      <c r="D244" s="244" t="s">
        <v>149</v>
      </c>
      <c r="E244" s="288" t="s">
        <v>1</v>
      </c>
      <c r="F244" s="289" t="s">
        <v>304</v>
      </c>
      <c r="G244" s="287"/>
      <c r="H244" s="290">
        <v>58.899999999999999</v>
      </c>
      <c r="I244" s="291"/>
      <c r="J244" s="287"/>
      <c r="K244" s="287"/>
      <c r="L244" s="292"/>
      <c r="M244" s="293"/>
      <c r="N244" s="294"/>
      <c r="O244" s="294"/>
      <c r="P244" s="294"/>
      <c r="Q244" s="294"/>
      <c r="R244" s="294"/>
      <c r="S244" s="294"/>
      <c r="T244" s="295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96" t="s">
        <v>149</v>
      </c>
      <c r="AU244" s="296" t="s">
        <v>88</v>
      </c>
      <c r="AV244" s="16" t="s">
        <v>165</v>
      </c>
      <c r="AW244" s="16" t="s">
        <v>36</v>
      </c>
      <c r="AX244" s="16" t="s">
        <v>80</v>
      </c>
      <c r="AY244" s="296" t="s">
        <v>141</v>
      </c>
    </row>
    <row r="245" s="14" customFormat="1">
      <c r="A245" s="14"/>
      <c r="B245" s="253"/>
      <c r="C245" s="254"/>
      <c r="D245" s="244" t="s">
        <v>149</v>
      </c>
      <c r="E245" s="255" t="s">
        <v>1</v>
      </c>
      <c r="F245" s="256" t="s">
        <v>305</v>
      </c>
      <c r="G245" s="254"/>
      <c r="H245" s="257">
        <v>326.94999999999999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149</v>
      </c>
      <c r="AU245" s="263" t="s">
        <v>88</v>
      </c>
      <c r="AV245" s="14" t="s">
        <v>88</v>
      </c>
      <c r="AW245" s="14" t="s">
        <v>36</v>
      </c>
      <c r="AX245" s="14" t="s">
        <v>80</v>
      </c>
      <c r="AY245" s="263" t="s">
        <v>141</v>
      </c>
    </row>
    <row r="246" s="14" customFormat="1">
      <c r="A246" s="14"/>
      <c r="B246" s="253"/>
      <c r="C246" s="254"/>
      <c r="D246" s="244" t="s">
        <v>149</v>
      </c>
      <c r="E246" s="255" t="s">
        <v>1</v>
      </c>
      <c r="F246" s="256" t="s">
        <v>306</v>
      </c>
      <c r="G246" s="254"/>
      <c r="H246" s="257">
        <v>22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149</v>
      </c>
      <c r="AU246" s="263" t="s">
        <v>88</v>
      </c>
      <c r="AV246" s="14" t="s">
        <v>88</v>
      </c>
      <c r="AW246" s="14" t="s">
        <v>36</v>
      </c>
      <c r="AX246" s="14" t="s">
        <v>80</v>
      </c>
      <c r="AY246" s="263" t="s">
        <v>141</v>
      </c>
    </row>
    <row r="247" s="15" customFormat="1">
      <c r="A247" s="15"/>
      <c r="B247" s="264"/>
      <c r="C247" s="265"/>
      <c r="D247" s="244" t="s">
        <v>149</v>
      </c>
      <c r="E247" s="266" t="s">
        <v>1</v>
      </c>
      <c r="F247" s="267" t="s">
        <v>155</v>
      </c>
      <c r="G247" s="265"/>
      <c r="H247" s="268">
        <v>869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4" t="s">
        <v>149</v>
      </c>
      <c r="AU247" s="274" t="s">
        <v>88</v>
      </c>
      <c r="AV247" s="15" t="s">
        <v>147</v>
      </c>
      <c r="AW247" s="15" t="s">
        <v>36</v>
      </c>
      <c r="AX247" s="15" t="s">
        <v>37</v>
      </c>
      <c r="AY247" s="274" t="s">
        <v>141</v>
      </c>
    </row>
    <row r="248" s="2" customFormat="1" ht="14.4" customHeight="1">
      <c r="A248" s="39"/>
      <c r="B248" s="40"/>
      <c r="C248" s="275" t="s">
        <v>307</v>
      </c>
      <c r="D248" s="275" t="s">
        <v>199</v>
      </c>
      <c r="E248" s="276" t="s">
        <v>308</v>
      </c>
      <c r="F248" s="277" t="s">
        <v>309</v>
      </c>
      <c r="G248" s="278" t="s">
        <v>257</v>
      </c>
      <c r="H248" s="279">
        <v>406.56</v>
      </c>
      <c r="I248" s="280"/>
      <c r="J248" s="281">
        <f>ROUND(I248*H248,2)</f>
        <v>0</v>
      </c>
      <c r="K248" s="282"/>
      <c r="L248" s="283"/>
      <c r="M248" s="284" t="s">
        <v>1</v>
      </c>
      <c r="N248" s="285" t="s">
        <v>45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187</v>
      </c>
      <c r="AT248" s="240" t="s">
        <v>199</v>
      </c>
      <c r="AU248" s="240" t="s">
        <v>88</v>
      </c>
      <c r="AY248" s="18" t="s">
        <v>141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37</v>
      </c>
      <c r="BK248" s="241">
        <f>ROUND(I248*H248,2)</f>
        <v>0</v>
      </c>
      <c r="BL248" s="18" t="s">
        <v>147</v>
      </c>
      <c r="BM248" s="240" t="s">
        <v>310</v>
      </c>
    </row>
    <row r="249" s="14" customFormat="1">
      <c r="A249" s="14"/>
      <c r="B249" s="253"/>
      <c r="C249" s="254"/>
      <c r="D249" s="244" t="s">
        <v>149</v>
      </c>
      <c r="E249" s="255" t="s">
        <v>1</v>
      </c>
      <c r="F249" s="256" t="s">
        <v>311</v>
      </c>
      <c r="G249" s="254"/>
      <c r="H249" s="257">
        <v>406.56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149</v>
      </c>
      <c r="AU249" s="263" t="s">
        <v>88</v>
      </c>
      <c r="AV249" s="14" t="s">
        <v>88</v>
      </c>
      <c r="AW249" s="14" t="s">
        <v>36</v>
      </c>
      <c r="AX249" s="14" t="s">
        <v>37</v>
      </c>
      <c r="AY249" s="263" t="s">
        <v>141</v>
      </c>
    </row>
    <row r="250" s="2" customFormat="1" ht="14.4" customHeight="1">
      <c r="A250" s="39"/>
      <c r="B250" s="40"/>
      <c r="C250" s="275" t="s">
        <v>312</v>
      </c>
      <c r="D250" s="275" t="s">
        <v>199</v>
      </c>
      <c r="E250" s="276" t="s">
        <v>313</v>
      </c>
      <c r="F250" s="277" t="s">
        <v>314</v>
      </c>
      <c r="G250" s="278" t="s">
        <v>257</v>
      </c>
      <c r="H250" s="279">
        <v>23.100000000000001</v>
      </c>
      <c r="I250" s="280"/>
      <c r="J250" s="281">
        <f>ROUND(I250*H250,2)</f>
        <v>0</v>
      </c>
      <c r="K250" s="282"/>
      <c r="L250" s="283"/>
      <c r="M250" s="284" t="s">
        <v>1</v>
      </c>
      <c r="N250" s="285" t="s">
        <v>45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187</v>
      </c>
      <c r="AT250" s="240" t="s">
        <v>199</v>
      </c>
      <c r="AU250" s="240" t="s">
        <v>88</v>
      </c>
      <c r="AY250" s="18" t="s">
        <v>141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37</v>
      </c>
      <c r="BK250" s="241">
        <f>ROUND(I250*H250,2)</f>
        <v>0</v>
      </c>
      <c r="BL250" s="18" t="s">
        <v>147</v>
      </c>
      <c r="BM250" s="240" t="s">
        <v>315</v>
      </c>
    </row>
    <row r="251" s="14" customFormat="1">
      <c r="A251" s="14"/>
      <c r="B251" s="253"/>
      <c r="C251" s="254"/>
      <c r="D251" s="244" t="s">
        <v>149</v>
      </c>
      <c r="E251" s="255" t="s">
        <v>1</v>
      </c>
      <c r="F251" s="256" t="s">
        <v>316</v>
      </c>
      <c r="G251" s="254"/>
      <c r="H251" s="257">
        <v>23.100000000000001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149</v>
      </c>
      <c r="AU251" s="263" t="s">
        <v>88</v>
      </c>
      <c r="AV251" s="14" t="s">
        <v>88</v>
      </c>
      <c r="AW251" s="14" t="s">
        <v>36</v>
      </c>
      <c r="AX251" s="14" t="s">
        <v>37</v>
      </c>
      <c r="AY251" s="263" t="s">
        <v>141</v>
      </c>
    </row>
    <row r="252" s="2" customFormat="1" ht="24.15" customHeight="1">
      <c r="A252" s="39"/>
      <c r="B252" s="40"/>
      <c r="C252" s="275" t="s">
        <v>317</v>
      </c>
      <c r="D252" s="275" t="s">
        <v>199</v>
      </c>
      <c r="E252" s="276" t="s">
        <v>318</v>
      </c>
      <c r="F252" s="277" t="s">
        <v>319</v>
      </c>
      <c r="G252" s="278" t="s">
        <v>257</v>
      </c>
      <c r="H252" s="279">
        <v>343.298</v>
      </c>
      <c r="I252" s="280"/>
      <c r="J252" s="281">
        <f>ROUND(I252*H252,2)</f>
        <v>0</v>
      </c>
      <c r="K252" s="282"/>
      <c r="L252" s="283"/>
      <c r="M252" s="284" t="s">
        <v>1</v>
      </c>
      <c r="N252" s="285" t="s">
        <v>45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187</v>
      </c>
      <c r="AT252" s="240" t="s">
        <v>199</v>
      </c>
      <c r="AU252" s="240" t="s">
        <v>88</v>
      </c>
      <c r="AY252" s="18" t="s">
        <v>141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37</v>
      </c>
      <c r="BK252" s="241">
        <f>ROUND(I252*H252,2)</f>
        <v>0</v>
      </c>
      <c r="BL252" s="18" t="s">
        <v>147</v>
      </c>
      <c r="BM252" s="240" t="s">
        <v>320</v>
      </c>
    </row>
    <row r="253" s="14" customFormat="1">
      <c r="A253" s="14"/>
      <c r="B253" s="253"/>
      <c r="C253" s="254"/>
      <c r="D253" s="244" t="s">
        <v>149</v>
      </c>
      <c r="E253" s="255" t="s">
        <v>1</v>
      </c>
      <c r="F253" s="256" t="s">
        <v>321</v>
      </c>
      <c r="G253" s="254"/>
      <c r="H253" s="257">
        <v>343.298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149</v>
      </c>
      <c r="AU253" s="263" t="s">
        <v>88</v>
      </c>
      <c r="AV253" s="14" t="s">
        <v>88</v>
      </c>
      <c r="AW253" s="14" t="s">
        <v>36</v>
      </c>
      <c r="AX253" s="14" t="s">
        <v>37</v>
      </c>
      <c r="AY253" s="263" t="s">
        <v>141</v>
      </c>
    </row>
    <row r="254" s="2" customFormat="1" ht="24.15" customHeight="1">
      <c r="A254" s="39"/>
      <c r="B254" s="40"/>
      <c r="C254" s="275" t="s">
        <v>322</v>
      </c>
      <c r="D254" s="275" t="s">
        <v>199</v>
      </c>
      <c r="E254" s="276" t="s">
        <v>323</v>
      </c>
      <c r="F254" s="277" t="s">
        <v>324</v>
      </c>
      <c r="G254" s="278" t="s">
        <v>257</v>
      </c>
      <c r="H254" s="279">
        <v>77.647999999999996</v>
      </c>
      <c r="I254" s="280"/>
      <c r="J254" s="281">
        <f>ROUND(I254*H254,2)</f>
        <v>0</v>
      </c>
      <c r="K254" s="282"/>
      <c r="L254" s="283"/>
      <c r="M254" s="284" t="s">
        <v>1</v>
      </c>
      <c r="N254" s="285" t="s">
        <v>45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187</v>
      </c>
      <c r="AT254" s="240" t="s">
        <v>199</v>
      </c>
      <c r="AU254" s="240" t="s">
        <v>88</v>
      </c>
      <c r="AY254" s="18" t="s">
        <v>141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37</v>
      </c>
      <c r="BK254" s="241">
        <f>ROUND(I254*H254,2)</f>
        <v>0</v>
      </c>
      <c r="BL254" s="18" t="s">
        <v>147</v>
      </c>
      <c r="BM254" s="240" t="s">
        <v>325</v>
      </c>
    </row>
    <row r="255" s="14" customFormat="1">
      <c r="A255" s="14"/>
      <c r="B255" s="253"/>
      <c r="C255" s="254"/>
      <c r="D255" s="244" t="s">
        <v>149</v>
      </c>
      <c r="E255" s="255" t="s">
        <v>1</v>
      </c>
      <c r="F255" s="256" t="s">
        <v>326</v>
      </c>
      <c r="G255" s="254"/>
      <c r="H255" s="257">
        <v>77.647999999999996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149</v>
      </c>
      <c r="AU255" s="263" t="s">
        <v>88</v>
      </c>
      <c r="AV255" s="14" t="s">
        <v>88</v>
      </c>
      <c r="AW255" s="14" t="s">
        <v>36</v>
      </c>
      <c r="AX255" s="14" t="s">
        <v>37</v>
      </c>
      <c r="AY255" s="263" t="s">
        <v>141</v>
      </c>
    </row>
    <row r="256" s="2" customFormat="1" ht="24.15" customHeight="1">
      <c r="A256" s="39"/>
      <c r="B256" s="40"/>
      <c r="C256" s="275" t="s">
        <v>327</v>
      </c>
      <c r="D256" s="275" t="s">
        <v>199</v>
      </c>
      <c r="E256" s="276" t="s">
        <v>328</v>
      </c>
      <c r="F256" s="277" t="s">
        <v>329</v>
      </c>
      <c r="G256" s="278" t="s">
        <v>257</v>
      </c>
      <c r="H256" s="279">
        <v>61.844999999999999</v>
      </c>
      <c r="I256" s="280"/>
      <c r="J256" s="281">
        <f>ROUND(I256*H256,2)</f>
        <v>0</v>
      </c>
      <c r="K256" s="282"/>
      <c r="L256" s="283"/>
      <c r="M256" s="284" t="s">
        <v>1</v>
      </c>
      <c r="N256" s="285" t="s">
        <v>45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187</v>
      </c>
      <c r="AT256" s="240" t="s">
        <v>199</v>
      </c>
      <c r="AU256" s="240" t="s">
        <v>88</v>
      </c>
      <c r="AY256" s="18" t="s">
        <v>141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37</v>
      </c>
      <c r="BK256" s="241">
        <f>ROUND(I256*H256,2)</f>
        <v>0</v>
      </c>
      <c r="BL256" s="18" t="s">
        <v>147</v>
      </c>
      <c r="BM256" s="240" t="s">
        <v>330</v>
      </c>
    </row>
    <row r="257" s="14" customFormat="1">
      <c r="A257" s="14"/>
      <c r="B257" s="253"/>
      <c r="C257" s="254"/>
      <c r="D257" s="244" t="s">
        <v>149</v>
      </c>
      <c r="E257" s="255" t="s">
        <v>1</v>
      </c>
      <c r="F257" s="256" t="s">
        <v>331</v>
      </c>
      <c r="G257" s="254"/>
      <c r="H257" s="257">
        <v>61.844999999999999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149</v>
      </c>
      <c r="AU257" s="263" t="s">
        <v>88</v>
      </c>
      <c r="AV257" s="14" t="s">
        <v>88</v>
      </c>
      <c r="AW257" s="14" t="s">
        <v>36</v>
      </c>
      <c r="AX257" s="14" t="s">
        <v>37</v>
      </c>
      <c r="AY257" s="263" t="s">
        <v>141</v>
      </c>
    </row>
    <row r="258" s="2" customFormat="1" ht="24.15" customHeight="1">
      <c r="A258" s="39"/>
      <c r="B258" s="40"/>
      <c r="C258" s="228" t="s">
        <v>332</v>
      </c>
      <c r="D258" s="228" t="s">
        <v>143</v>
      </c>
      <c r="E258" s="229" t="s">
        <v>333</v>
      </c>
      <c r="F258" s="230" t="s">
        <v>334</v>
      </c>
      <c r="G258" s="231" t="s">
        <v>208</v>
      </c>
      <c r="H258" s="232">
        <v>100.99800000000001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45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147</v>
      </c>
      <c r="AT258" s="240" t="s">
        <v>143</v>
      </c>
      <c r="AU258" s="240" t="s">
        <v>88</v>
      </c>
      <c r="AY258" s="18" t="s">
        <v>141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37</v>
      </c>
      <c r="BK258" s="241">
        <f>ROUND(I258*H258,2)</f>
        <v>0</v>
      </c>
      <c r="BL258" s="18" t="s">
        <v>147</v>
      </c>
      <c r="BM258" s="240" t="s">
        <v>335</v>
      </c>
    </row>
    <row r="259" s="14" customFormat="1">
      <c r="A259" s="14"/>
      <c r="B259" s="253"/>
      <c r="C259" s="254"/>
      <c r="D259" s="244" t="s">
        <v>149</v>
      </c>
      <c r="E259" s="255" t="s">
        <v>1</v>
      </c>
      <c r="F259" s="256" t="s">
        <v>336</v>
      </c>
      <c r="G259" s="254"/>
      <c r="H259" s="257">
        <v>46.530000000000001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149</v>
      </c>
      <c r="AU259" s="263" t="s">
        <v>88</v>
      </c>
      <c r="AV259" s="14" t="s">
        <v>88</v>
      </c>
      <c r="AW259" s="14" t="s">
        <v>36</v>
      </c>
      <c r="AX259" s="14" t="s">
        <v>80</v>
      </c>
      <c r="AY259" s="263" t="s">
        <v>141</v>
      </c>
    </row>
    <row r="260" s="14" customFormat="1">
      <c r="A260" s="14"/>
      <c r="B260" s="253"/>
      <c r="C260" s="254"/>
      <c r="D260" s="244" t="s">
        <v>149</v>
      </c>
      <c r="E260" s="255" t="s">
        <v>1</v>
      </c>
      <c r="F260" s="256" t="s">
        <v>337</v>
      </c>
      <c r="G260" s="254"/>
      <c r="H260" s="257">
        <v>41.741999999999997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149</v>
      </c>
      <c r="AU260" s="263" t="s">
        <v>88</v>
      </c>
      <c r="AV260" s="14" t="s">
        <v>88</v>
      </c>
      <c r="AW260" s="14" t="s">
        <v>36</v>
      </c>
      <c r="AX260" s="14" t="s">
        <v>80</v>
      </c>
      <c r="AY260" s="263" t="s">
        <v>141</v>
      </c>
    </row>
    <row r="261" s="14" customFormat="1">
      <c r="A261" s="14"/>
      <c r="B261" s="253"/>
      <c r="C261" s="254"/>
      <c r="D261" s="244" t="s">
        <v>149</v>
      </c>
      <c r="E261" s="255" t="s">
        <v>1</v>
      </c>
      <c r="F261" s="256" t="s">
        <v>338</v>
      </c>
      <c r="G261" s="254"/>
      <c r="H261" s="257">
        <v>9.8219999999999992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149</v>
      </c>
      <c r="AU261" s="263" t="s">
        <v>88</v>
      </c>
      <c r="AV261" s="14" t="s">
        <v>88</v>
      </c>
      <c r="AW261" s="14" t="s">
        <v>36</v>
      </c>
      <c r="AX261" s="14" t="s">
        <v>80</v>
      </c>
      <c r="AY261" s="263" t="s">
        <v>141</v>
      </c>
    </row>
    <row r="262" s="14" customFormat="1">
      <c r="A262" s="14"/>
      <c r="B262" s="253"/>
      <c r="C262" s="254"/>
      <c r="D262" s="244" t="s">
        <v>149</v>
      </c>
      <c r="E262" s="255" t="s">
        <v>1</v>
      </c>
      <c r="F262" s="256" t="s">
        <v>339</v>
      </c>
      <c r="G262" s="254"/>
      <c r="H262" s="257">
        <v>9.8640000000000008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149</v>
      </c>
      <c r="AU262" s="263" t="s">
        <v>88</v>
      </c>
      <c r="AV262" s="14" t="s">
        <v>88</v>
      </c>
      <c r="AW262" s="14" t="s">
        <v>36</v>
      </c>
      <c r="AX262" s="14" t="s">
        <v>80</v>
      </c>
      <c r="AY262" s="263" t="s">
        <v>141</v>
      </c>
    </row>
    <row r="263" s="14" customFormat="1">
      <c r="A263" s="14"/>
      <c r="B263" s="253"/>
      <c r="C263" s="254"/>
      <c r="D263" s="244" t="s">
        <v>149</v>
      </c>
      <c r="E263" s="255" t="s">
        <v>1</v>
      </c>
      <c r="F263" s="256" t="s">
        <v>340</v>
      </c>
      <c r="G263" s="254"/>
      <c r="H263" s="257">
        <v>-6.96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149</v>
      </c>
      <c r="AU263" s="263" t="s">
        <v>88</v>
      </c>
      <c r="AV263" s="14" t="s">
        <v>88</v>
      </c>
      <c r="AW263" s="14" t="s">
        <v>36</v>
      </c>
      <c r="AX263" s="14" t="s">
        <v>80</v>
      </c>
      <c r="AY263" s="263" t="s">
        <v>141</v>
      </c>
    </row>
    <row r="264" s="15" customFormat="1">
      <c r="A264" s="15"/>
      <c r="B264" s="264"/>
      <c r="C264" s="265"/>
      <c r="D264" s="244" t="s">
        <v>149</v>
      </c>
      <c r="E264" s="266" t="s">
        <v>1</v>
      </c>
      <c r="F264" s="267" t="s">
        <v>155</v>
      </c>
      <c r="G264" s="265"/>
      <c r="H264" s="268">
        <v>100.99800000000001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4" t="s">
        <v>149</v>
      </c>
      <c r="AU264" s="274" t="s">
        <v>88</v>
      </c>
      <c r="AV264" s="15" t="s">
        <v>147</v>
      </c>
      <c r="AW264" s="15" t="s">
        <v>36</v>
      </c>
      <c r="AX264" s="15" t="s">
        <v>37</v>
      </c>
      <c r="AY264" s="274" t="s">
        <v>141</v>
      </c>
    </row>
    <row r="265" s="2" customFormat="1" ht="14.4" customHeight="1">
      <c r="A265" s="39"/>
      <c r="B265" s="40"/>
      <c r="C265" s="275" t="s">
        <v>341</v>
      </c>
      <c r="D265" s="275" t="s">
        <v>199</v>
      </c>
      <c r="E265" s="276" t="s">
        <v>342</v>
      </c>
      <c r="F265" s="277" t="s">
        <v>343</v>
      </c>
      <c r="G265" s="278" t="s">
        <v>208</v>
      </c>
      <c r="H265" s="279">
        <v>126.238</v>
      </c>
      <c r="I265" s="280"/>
      <c r="J265" s="281">
        <f>ROUND(I265*H265,2)</f>
        <v>0</v>
      </c>
      <c r="K265" s="282"/>
      <c r="L265" s="283"/>
      <c r="M265" s="284" t="s">
        <v>1</v>
      </c>
      <c r="N265" s="285" t="s">
        <v>45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187</v>
      </c>
      <c r="AT265" s="240" t="s">
        <v>199</v>
      </c>
      <c r="AU265" s="240" t="s">
        <v>88</v>
      </c>
      <c r="AY265" s="18" t="s">
        <v>141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37</v>
      </c>
      <c r="BK265" s="241">
        <f>ROUND(I265*H265,2)</f>
        <v>0</v>
      </c>
      <c r="BL265" s="18" t="s">
        <v>147</v>
      </c>
      <c r="BM265" s="240" t="s">
        <v>344</v>
      </c>
    </row>
    <row r="266" s="14" customFormat="1">
      <c r="A266" s="14"/>
      <c r="B266" s="253"/>
      <c r="C266" s="254"/>
      <c r="D266" s="244" t="s">
        <v>149</v>
      </c>
      <c r="E266" s="255" t="s">
        <v>1</v>
      </c>
      <c r="F266" s="256" t="s">
        <v>345</v>
      </c>
      <c r="G266" s="254"/>
      <c r="H266" s="257">
        <v>126.238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149</v>
      </c>
      <c r="AU266" s="263" t="s">
        <v>88</v>
      </c>
      <c r="AV266" s="14" t="s">
        <v>88</v>
      </c>
      <c r="AW266" s="14" t="s">
        <v>36</v>
      </c>
      <c r="AX266" s="14" t="s">
        <v>37</v>
      </c>
      <c r="AY266" s="263" t="s">
        <v>141</v>
      </c>
    </row>
    <row r="267" s="2" customFormat="1" ht="24.15" customHeight="1">
      <c r="A267" s="39"/>
      <c r="B267" s="40"/>
      <c r="C267" s="228" t="s">
        <v>346</v>
      </c>
      <c r="D267" s="228" t="s">
        <v>143</v>
      </c>
      <c r="E267" s="229" t="s">
        <v>347</v>
      </c>
      <c r="F267" s="230" t="s">
        <v>348</v>
      </c>
      <c r="G267" s="231" t="s">
        <v>208</v>
      </c>
      <c r="H267" s="232">
        <v>422.56999999999999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45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147</v>
      </c>
      <c r="AT267" s="240" t="s">
        <v>143</v>
      </c>
      <c r="AU267" s="240" t="s">
        <v>88</v>
      </c>
      <c r="AY267" s="18" t="s">
        <v>141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37</v>
      </c>
      <c r="BK267" s="241">
        <f>ROUND(I267*H267,2)</f>
        <v>0</v>
      </c>
      <c r="BL267" s="18" t="s">
        <v>147</v>
      </c>
      <c r="BM267" s="240" t="s">
        <v>349</v>
      </c>
    </row>
    <row r="268" s="14" customFormat="1">
      <c r="A268" s="14"/>
      <c r="B268" s="253"/>
      <c r="C268" s="254"/>
      <c r="D268" s="244" t="s">
        <v>149</v>
      </c>
      <c r="E268" s="255" t="s">
        <v>1</v>
      </c>
      <c r="F268" s="256" t="s">
        <v>229</v>
      </c>
      <c r="G268" s="254"/>
      <c r="H268" s="257">
        <v>314.62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149</v>
      </c>
      <c r="AU268" s="263" t="s">
        <v>88</v>
      </c>
      <c r="AV268" s="14" t="s">
        <v>88</v>
      </c>
      <c r="AW268" s="14" t="s">
        <v>36</v>
      </c>
      <c r="AX268" s="14" t="s">
        <v>80</v>
      </c>
      <c r="AY268" s="263" t="s">
        <v>141</v>
      </c>
    </row>
    <row r="269" s="14" customFormat="1">
      <c r="A269" s="14"/>
      <c r="B269" s="253"/>
      <c r="C269" s="254"/>
      <c r="D269" s="244" t="s">
        <v>149</v>
      </c>
      <c r="E269" s="255" t="s">
        <v>1</v>
      </c>
      <c r="F269" s="256" t="s">
        <v>350</v>
      </c>
      <c r="G269" s="254"/>
      <c r="H269" s="257">
        <v>107.95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149</v>
      </c>
      <c r="AU269" s="263" t="s">
        <v>88</v>
      </c>
      <c r="AV269" s="14" t="s">
        <v>88</v>
      </c>
      <c r="AW269" s="14" t="s">
        <v>36</v>
      </c>
      <c r="AX269" s="14" t="s">
        <v>80</v>
      </c>
      <c r="AY269" s="263" t="s">
        <v>141</v>
      </c>
    </row>
    <row r="270" s="15" customFormat="1">
      <c r="A270" s="15"/>
      <c r="B270" s="264"/>
      <c r="C270" s="265"/>
      <c r="D270" s="244" t="s">
        <v>149</v>
      </c>
      <c r="E270" s="266" t="s">
        <v>1</v>
      </c>
      <c r="F270" s="267" t="s">
        <v>155</v>
      </c>
      <c r="G270" s="265"/>
      <c r="H270" s="268">
        <v>422.56999999999999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149</v>
      </c>
      <c r="AU270" s="274" t="s">
        <v>88</v>
      </c>
      <c r="AV270" s="15" t="s">
        <v>147</v>
      </c>
      <c r="AW270" s="15" t="s">
        <v>36</v>
      </c>
      <c r="AX270" s="15" t="s">
        <v>37</v>
      </c>
      <c r="AY270" s="274" t="s">
        <v>141</v>
      </c>
    </row>
    <row r="271" s="2" customFormat="1" ht="24.15" customHeight="1">
      <c r="A271" s="39"/>
      <c r="B271" s="40"/>
      <c r="C271" s="228" t="s">
        <v>351</v>
      </c>
      <c r="D271" s="228" t="s">
        <v>143</v>
      </c>
      <c r="E271" s="229" t="s">
        <v>352</v>
      </c>
      <c r="F271" s="230" t="s">
        <v>353</v>
      </c>
      <c r="G271" s="231" t="s">
        <v>208</v>
      </c>
      <c r="H271" s="232">
        <v>1240.98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45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147</v>
      </c>
      <c r="AT271" s="240" t="s">
        <v>143</v>
      </c>
      <c r="AU271" s="240" t="s">
        <v>88</v>
      </c>
      <c r="AY271" s="18" t="s">
        <v>141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37</v>
      </c>
      <c r="BK271" s="241">
        <f>ROUND(I271*H271,2)</f>
        <v>0</v>
      </c>
      <c r="BL271" s="18" t="s">
        <v>147</v>
      </c>
      <c r="BM271" s="240" t="s">
        <v>354</v>
      </c>
    </row>
    <row r="272" s="14" customFormat="1">
      <c r="A272" s="14"/>
      <c r="B272" s="253"/>
      <c r="C272" s="254"/>
      <c r="D272" s="244" t="s">
        <v>149</v>
      </c>
      <c r="E272" s="255" t="s">
        <v>1</v>
      </c>
      <c r="F272" s="256" t="s">
        <v>355</v>
      </c>
      <c r="G272" s="254"/>
      <c r="H272" s="257">
        <v>1110.2000000000001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149</v>
      </c>
      <c r="AU272" s="263" t="s">
        <v>88</v>
      </c>
      <c r="AV272" s="14" t="s">
        <v>88</v>
      </c>
      <c r="AW272" s="14" t="s">
        <v>36</v>
      </c>
      <c r="AX272" s="14" t="s">
        <v>80</v>
      </c>
      <c r="AY272" s="263" t="s">
        <v>141</v>
      </c>
    </row>
    <row r="273" s="14" customFormat="1">
      <c r="A273" s="14"/>
      <c r="B273" s="253"/>
      <c r="C273" s="254"/>
      <c r="D273" s="244" t="s">
        <v>149</v>
      </c>
      <c r="E273" s="255" t="s">
        <v>1</v>
      </c>
      <c r="F273" s="256" t="s">
        <v>356</v>
      </c>
      <c r="G273" s="254"/>
      <c r="H273" s="257">
        <v>130.78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149</v>
      </c>
      <c r="AU273" s="263" t="s">
        <v>88</v>
      </c>
      <c r="AV273" s="14" t="s">
        <v>88</v>
      </c>
      <c r="AW273" s="14" t="s">
        <v>36</v>
      </c>
      <c r="AX273" s="14" t="s">
        <v>80</v>
      </c>
      <c r="AY273" s="263" t="s">
        <v>141</v>
      </c>
    </row>
    <row r="274" s="15" customFormat="1">
      <c r="A274" s="15"/>
      <c r="B274" s="264"/>
      <c r="C274" s="265"/>
      <c r="D274" s="244" t="s">
        <v>149</v>
      </c>
      <c r="E274" s="266" t="s">
        <v>1</v>
      </c>
      <c r="F274" s="267" t="s">
        <v>155</v>
      </c>
      <c r="G274" s="265"/>
      <c r="H274" s="268">
        <v>1240.98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4" t="s">
        <v>149</v>
      </c>
      <c r="AU274" s="274" t="s">
        <v>88</v>
      </c>
      <c r="AV274" s="15" t="s">
        <v>147</v>
      </c>
      <c r="AW274" s="15" t="s">
        <v>36</v>
      </c>
      <c r="AX274" s="15" t="s">
        <v>37</v>
      </c>
      <c r="AY274" s="274" t="s">
        <v>141</v>
      </c>
    </row>
    <row r="275" s="2" customFormat="1" ht="24.15" customHeight="1">
      <c r="A275" s="39"/>
      <c r="B275" s="40"/>
      <c r="C275" s="228" t="s">
        <v>357</v>
      </c>
      <c r="D275" s="228" t="s">
        <v>143</v>
      </c>
      <c r="E275" s="229" t="s">
        <v>358</v>
      </c>
      <c r="F275" s="230" t="s">
        <v>359</v>
      </c>
      <c r="G275" s="231" t="s">
        <v>208</v>
      </c>
      <c r="H275" s="232">
        <v>155.33500000000001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45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147</v>
      </c>
      <c r="AT275" s="240" t="s">
        <v>143</v>
      </c>
      <c r="AU275" s="240" t="s">
        <v>88</v>
      </c>
      <c r="AY275" s="18" t="s">
        <v>141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37</v>
      </c>
      <c r="BK275" s="241">
        <f>ROUND(I275*H275,2)</f>
        <v>0</v>
      </c>
      <c r="BL275" s="18" t="s">
        <v>147</v>
      </c>
      <c r="BM275" s="240" t="s">
        <v>360</v>
      </c>
    </row>
    <row r="276" s="14" customFormat="1">
      <c r="A276" s="14"/>
      <c r="B276" s="253"/>
      <c r="C276" s="254"/>
      <c r="D276" s="244" t="s">
        <v>149</v>
      </c>
      <c r="E276" s="255" t="s">
        <v>1</v>
      </c>
      <c r="F276" s="256" t="s">
        <v>361</v>
      </c>
      <c r="G276" s="254"/>
      <c r="H276" s="257">
        <v>76.269999999999996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149</v>
      </c>
      <c r="AU276" s="263" t="s">
        <v>88</v>
      </c>
      <c r="AV276" s="14" t="s">
        <v>88</v>
      </c>
      <c r="AW276" s="14" t="s">
        <v>36</v>
      </c>
      <c r="AX276" s="14" t="s">
        <v>80</v>
      </c>
      <c r="AY276" s="263" t="s">
        <v>141</v>
      </c>
    </row>
    <row r="277" s="14" customFormat="1">
      <c r="A277" s="14"/>
      <c r="B277" s="253"/>
      <c r="C277" s="254"/>
      <c r="D277" s="244" t="s">
        <v>149</v>
      </c>
      <c r="E277" s="255" t="s">
        <v>1</v>
      </c>
      <c r="F277" s="256" t="s">
        <v>362</v>
      </c>
      <c r="G277" s="254"/>
      <c r="H277" s="257">
        <v>69.040000000000006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3" t="s">
        <v>149</v>
      </c>
      <c r="AU277" s="263" t="s">
        <v>88</v>
      </c>
      <c r="AV277" s="14" t="s">
        <v>88</v>
      </c>
      <c r="AW277" s="14" t="s">
        <v>36</v>
      </c>
      <c r="AX277" s="14" t="s">
        <v>80</v>
      </c>
      <c r="AY277" s="263" t="s">
        <v>141</v>
      </c>
    </row>
    <row r="278" s="14" customFormat="1">
      <c r="A278" s="14"/>
      <c r="B278" s="253"/>
      <c r="C278" s="254"/>
      <c r="D278" s="244" t="s">
        <v>149</v>
      </c>
      <c r="E278" s="255" t="s">
        <v>1</v>
      </c>
      <c r="F278" s="256" t="s">
        <v>363</v>
      </c>
      <c r="G278" s="254"/>
      <c r="H278" s="257">
        <v>6.8250000000000002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149</v>
      </c>
      <c r="AU278" s="263" t="s">
        <v>88</v>
      </c>
      <c r="AV278" s="14" t="s">
        <v>88</v>
      </c>
      <c r="AW278" s="14" t="s">
        <v>36</v>
      </c>
      <c r="AX278" s="14" t="s">
        <v>80</v>
      </c>
      <c r="AY278" s="263" t="s">
        <v>141</v>
      </c>
    </row>
    <row r="279" s="14" customFormat="1">
      <c r="A279" s="14"/>
      <c r="B279" s="253"/>
      <c r="C279" s="254"/>
      <c r="D279" s="244" t="s">
        <v>149</v>
      </c>
      <c r="E279" s="255" t="s">
        <v>1</v>
      </c>
      <c r="F279" s="256" t="s">
        <v>364</v>
      </c>
      <c r="G279" s="254"/>
      <c r="H279" s="257">
        <v>3.2000000000000002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149</v>
      </c>
      <c r="AU279" s="263" t="s">
        <v>88</v>
      </c>
      <c r="AV279" s="14" t="s">
        <v>88</v>
      </c>
      <c r="AW279" s="14" t="s">
        <v>36</v>
      </c>
      <c r="AX279" s="14" t="s">
        <v>80</v>
      </c>
      <c r="AY279" s="263" t="s">
        <v>141</v>
      </c>
    </row>
    <row r="280" s="15" customFormat="1">
      <c r="A280" s="15"/>
      <c r="B280" s="264"/>
      <c r="C280" s="265"/>
      <c r="D280" s="244" t="s">
        <v>149</v>
      </c>
      <c r="E280" s="266" t="s">
        <v>1</v>
      </c>
      <c r="F280" s="267" t="s">
        <v>155</v>
      </c>
      <c r="G280" s="265"/>
      <c r="H280" s="268">
        <v>155.33500000000001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4" t="s">
        <v>149</v>
      </c>
      <c r="AU280" s="274" t="s">
        <v>88</v>
      </c>
      <c r="AV280" s="15" t="s">
        <v>147</v>
      </c>
      <c r="AW280" s="15" t="s">
        <v>36</v>
      </c>
      <c r="AX280" s="15" t="s">
        <v>37</v>
      </c>
      <c r="AY280" s="274" t="s">
        <v>141</v>
      </c>
    </row>
    <row r="281" s="2" customFormat="1" ht="14.4" customHeight="1">
      <c r="A281" s="39"/>
      <c r="B281" s="40"/>
      <c r="C281" s="228" t="s">
        <v>365</v>
      </c>
      <c r="D281" s="228" t="s">
        <v>143</v>
      </c>
      <c r="E281" s="229" t="s">
        <v>366</v>
      </c>
      <c r="F281" s="230" t="s">
        <v>367</v>
      </c>
      <c r="G281" s="231" t="s">
        <v>208</v>
      </c>
      <c r="H281" s="232">
        <v>1525.81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45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147</v>
      </c>
      <c r="AT281" s="240" t="s">
        <v>143</v>
      </c>
      <c r="AU281" s="240" t="s">
        <v>88</v>
      </c>
      <c r="AY281" s="18" t="s">
        <v>141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37</v>
      </c>
      <c r="BK281" s="241">
        <f>ROUND(I281*H281,2)</f>
        <v>0</v>
      </c>
      <c r="BL281" s="18" t="s">
        <v>147</v>
      </c>
      <c r="BM281" s="240" t="s">
        <v>368</v>
      </c>
    </row>
    <row r="282" s="14" customFormat="1">
      <c r="A282" s="14"/>
      <c r="B282" s="253"/>
      <c r="C282" s="254"/>
      <c r="D282" s="244" t="s">
        <v>149</v>
      </c>
      <c r="E282" s="255" t="s">
        <v>1</v>
      </c>
      <c r="F282" s="256" t="s">
        <v>229</v>
      </c>
      <c r="G282" s="254"/>
      <c r="H282" s="257">
        <v>314.62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149</v>
      </c>
      <c r="AU282" s="263" t="s">
        <v>88</v>
      </c>
      <c r="AV282" s="14" t="s">
        <v>88</v>
      </c>
      <c r="AW282" s="14" t="s">
        <v>36</v>
      </c>
      <c r="AX282" s="14" t="s">
        <v>80</v>
      </c>
      <c r="AY282" s="263" t="s">
        <v>141</v>
      </c>
    </row>
    <row r="283" s="14" customFormat="1">
      <c r="A283" s="14"/>
      <c r="B283" s="253"/>
      <c r="C283" s="254"/>
      <c r="D283" s="244" t="s">
        <v>149</v>
      </c>
      <c r="E283" s="255" t="s">
        <v>1</v>
      </c>
      <c r="F283" s="256" t="s">
        <v>369</v>
      </c>
      <c r="G283" s="254"/>
      <c r="H283" s="257">
        <v>1211.1900000000001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149</v>
      </c>
      <c r="AU283" s="263" t="s">
        <v>88</v>
      </c>
      <c r="AV283" s="14" t="s">
        <v>88</v>
      </c>
      <c r="AW283" s="14" t="s">
        <v>36</v>
      </c>
      <c r="AX283" s="14" t="s">
        <v>80</v>
      </c>
      <c r="AY283" s="263" t="s">
        <v>141</v>
      </c>
    </row>
    <row r="284" s="15" customFormat="1">
      <c r="A284" s="15"/>
      <c r="B284" s="264"/>
      <c r="C284" s="265"/>
      <c r="D284" s="244" t="s">
        <v>149</v>
      </c>
      <c r="E284" s="266" t="s">
        <v>1</v>
      </c>
      <c r="F284" s="267" t="s">
        <v>155</v>
      </c>
      <c r="G284" s="265"/>
      <c r="H284" s="268">
        <v>1525.81</v>
      </c>
      <c r="I284" s="269"/>
      <c r="J284" s="265"/>
      <c r="K284" s="265"/>
      <c r="L284" s="270"/>
      <c r="M284" s="271"/>
      <c r="N284" s="272"/>
      <c r="O284" s="272"/>
      <c r="P284" s="272"/>
      <c r="Q284" s="272"/>
      <c r="R284" s="272"/>
      <c r="S284" s="272"/>
      <c r="T284" s="27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4" t="s">
        <v>149</v>
      </c>
      <c r="AU284" s="274" t="s">
        <v>88</v>
      </c>
      <c r="AV284" s="15" t="s">
        <v>147</v>
      </c>
      <c r="AW284" s="15" t="s">
        <v>36</v>
      </c>
      <c r="AX284" s="15" t="s">
        <v>37</v>
      </c>
      <c r="AY284" s="274" t="s">
        <v>141</v>
      </c>
    </row>
    <row r="285" s="12" customFormat="1" ht="22.8" customHeight="1">
      <c r="A285" s="12"/>
      <c r="B285" s="212"/>
      <c r="C285" s="213"/>
      <c r="D285" s="214" t="s">
        <v>79</v>
      </c>
      <c r="E285" s="226" t="s">
        <v>193</v>
      </c>
      <c r="F285" s="226" t="s">
        <v>370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SUM(P286:P311)</f>
        <v>0</v>
      </c>
      <c r="Q285" s="220"/>
      <c r="R285" s="221">
        <f>SUM(R286:R311)</f>
        <v>0</v>
      </c>
      <c r="S285" s="220"/>
      <c r="T285" s="222">
        <f>SUM(T286:T311)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37</v>
      </c>
      <c r="AT285" s="224" t="s">
        <v>79</v>
      </c>
      <c r="AU285" s="224" t="s">
        <v>37</v>
      </c>
      <c r="AY285" s="223" t="s">
        <v>141</v>
      </c>
      <c r="BK285" s="225">
        <f>SUM(BK286:BK311)</f>
        <v>0</v>
      </c>
    </row>
    <row r="286" s="2" customFormat="1" ht="24.15" customHeight="1">
      <c r="A286" s="39"/>
      <c r="B286" s="40"/>
      <c r="C286" s="228" t="s">
        <v>371</v>
      </c>
      <c r="D286" s="228" t="s">
        <v>143</v>
      </c>
      <c r="E286" s="229" t="s">
        <v>372</v>
      </c>
      <c r="F286" s="230" t="s">
        <v>373</v>
      </c>
      <c r="G286" s="231" t="s">
        <v>208</v>
      </c>
      <c r="H286" s="232">
        <v>1577.8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45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147</v>
      </c>
      <c r="AT286" s="240" t="s">
        <v>143</v>
      </c>
      <c r="AU286" s="240" t="s">
        <v>88</v>
      </c>
      <c r="AY286" s="18" t="s">
        <v>141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37</v>
      </c>
      <c r="BK286" s="241">
        <f>ROUND(I286*H286,2)</f>
        <v>0</v>
      </c>
      <c r="BL286" s="18" t="s">
        <v>147</v>
      </c>
      <c r="BM286" s="240" t="s">
        <v>374</v>
      </c>
    </row>
    <row r="287" s="14" customFormat="1">
      <c r="A287" s="14"/>
      <c r="B287" s="253"/>
      <c r="C287" s="254"/>
      <c r="D287" s="244" t="s">
        <v>149</v>
      </c>
      <c r="E287" s="255" t="s">
        <v>1</v>
      </c>
      <c r="F287" s="256" t="s">
        <v>375</v>
      </c>
      <c r="G287" s="254"/>
      <c r="H287" s="257">
        <v>596.89999999999998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149</v>
      </c>
      <c r="AU287" s="263" t="s">
        <v>88</v>
      </c>
      <c r="AV287" s="14" t="s">
        <v>88</v>
      </c>
      <c r="AW287" s="14" t="s">
        <v>36</v>
      </c>
      <c r="AX287" s="14" t="s">
        <v>80</v>
      </c>
      <c r="AY287" s="263" t="s">
        <v>141</v>
      </c>
    </row>
    <row r="288" s="14" customFormat="1">
      <c r="A288" s="14"/>
      <c r="B288" s="253"/>
      <c r="C288" s="254"/>
      <c r="D288" s="244" t="s">
        <v>149</v>
      </c>
      <c r="E288" s="255" t="s">
        <v>1</v>
      </c>
      <c r="F288" s="256" t="s">
        <v>376</v>
      </c>
      <c r="G288" s="254"/>
      <c r="H288" s="257">
        <v>596.89999999999998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149</v>
      </c>
      <c r="AU288" s="263" t="s">
        <v>88</v>
      </c>
      <c r="AV288" s="14" t="s">
        <v>88</v>
      </c>
      <c r="AW288" s="14" t="s">
        <v>36</v>
      </c>
      <c r="AX288" s="14" t="s">
        <v>80</v>
      </c>
      <c r="AY288" s="263" t="s">
        <v>141</v>
      </c>
    </row>
    <row r="289" s="14" customFormat="1">
      <c r="A289" s="14"/>
      <c r="B289" s="253"/>
      <c r="C289" s="254"/>
      <c r="D289" s="244" t="s">
        <v>149</v>
      </c>
      <c r="E289" s="255" t="s">
        <v>1</v>
      </c>
      <c r="F289" s="256" t="s">
        <v>377</v>
      </c>
      <c r="G289" s="254"/>
      <c r="H289" s="257">
        <v>120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149</v>
      </c>
      <c r="AU289" s="263" t="s">
        <v>88</v>
      </c>
      <c r="AV289" s="14" t="s">
        <v>88</v>
      </c>
      <c r="AW289" s="14" t="s">
        <v>36</v>
      </c>
      <c r="AX289" s="14" t="s">
        <v>80</v>
      </c>
      <c r="AY289" s="263" t="s">
        <v>141</v>
      </c>
    </row>
    <row r="290" s="14" customFormat="1">
      <c r="A290" s="14"/>
      <c r="B290" s="253"/>
      <c r="C290" s="254"/>
      <c r="D290" s="244" t="s">
        <v>149</v>
      </c>
      <c r="E290" s="255" t="s">
        <v>1</v>
      </c>
      <c r="F290" s="256" t="s">
        <v>378</v>
      </c>
      <c r="G290" s="254"/>
      <c r="H290" s="257">
        <v>120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149</v>
      </c>
      <c r="AU290" s="263" t="s">
        <v>88</v>
      </c>
      <c r="AV290" s="14" t="s">
        <v>88</v>
      </c>
      <c r="AW290" s="14" t="s">
        <v>36</v>
      </c>
      <c r="AX290" s="14" t="s">
        <v>80</v>
      </c>
      <c r="AY290" s="263" t="s">
        <v>141</v>
      </c>
    </row>
    <row r="291" s="14" customFormat="1">
      <c r="A291" s="14"/>
      <c r="B291" s="253"/>
      <c r="C291" s="254"/>
      <c r="D291" s="244" t="s">
        <v>149</v>
      </c>
      <c r="E291" s="255" t="s">
        <v>1</v>
      </c>
      <c r="F291" s="256" t="s">
        <v>379</v>
      </c>
      <c r="G291" s="254"/>
      <c r="H291" s="257">
        <v>144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149</v>
      </c>
      <c r="AU291" s="263" t="s">
        <v>88</v>
      </c>
      <c r="AV291" s="14" t="s">
        <v>88</v>
      </c>
      <c r="AW291" s="14" t="s">
        <v>36</v>
      </c>
      <c r="AX291" s="14" t="s">
        <v>80</v>
      </c>
      <c r="AY291" s="263" t="s">
        <v>141</v>
      </c>
    </row>
    <row r="292" s="15" customFormat="1">
      <c r="A292" s="15"/>
      <c r="B292" s="264"/>
      <c r="C292" s="265"/>
      <c r="D292" s="244" t="s">
        <v>149</v>
      </c>
      <c r="E292" s="266" t="s">
        <v>1</v>
      </c>
      <c r="F292" s="267" t="s">
        <v>155</v>
      </c>
      <c r="G292" s="265"/>
      <c r="H292" s="268">
        <v>1577.8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4" t="s">
        <v>149</v>
      </c>
      <c r="AU292" s="274" t="s">
        <v>88</v>
      </c>
      <c r="AV292" s="15" t="s">
        <v>147</v>
      </c>
      <c r="AW292" s="15" t="s">
        <v>36</v>
      </c>
      <c r="AX292" s="15" t="s">
        <v>37</v>
      </c>
      <c r="AY292" s="274" t="s">
        <v>141</v>
      </c>
    </row>
    <row r="293" s="2" customFormat="1" ht="24.15" customHeight="1">
      <c r="A293" s="39"/>
      <c r="B293" s="40"/>
      <c r="C293" s="228" t="s">
        <v>380</v>
      </c>
      <c r="D293" s="228" t="s">
        <v>143</v>
      </c>
      <c r="E293" s="229" t="s">
        <v>381</v>
      </c>
      <c r="F293" s="230" t="s">
        <v>382</v>
      </c>
      <c r="G293" s="231" t="s">
        <v>208</v>
      </c>
      <c r="H293" s="232">
        <v>110446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45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147</v>
      </c>
      <c r="AT293" s="240" t="s">
        <v>143</v>
      </c>
      <c r="AU293" s="240" t="s">
        <v>88</v>
      </c>
      <c r="AY293" s="18" t="s">
        <v>141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37</v>
      </c>
      <c r="BK293" s="241">
        <f>ROUND(I293*H293,2)</f>
        <v>0</v>
      </c>
      <c r="BL293" s="18" t="s">
        <v>147</v>
      </c>
      <c r="BM293" s="240" t="s">
        <v>383</v>
      </c>
    </row>
    <row r="294" s="14" customFormat="1">
      <c r="A294" s="14"/>
      <c r="B294" s="253"/>
      <c r="C294" s="254"/>
      <c r="D294" s="244" t="s">
        <v>149</v>
      </c>
      <c r="E294" s="255" t="s">
        <v>1</v>
      </c>
      <c r="F294" s="256" t="s">
        <v>384</v>
      </c>
      <c r="G294" s="254"/>
      <c r="H294" s="257">
        <v>110446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149</v>
      </c>
      <c r="AU294" s="263" t="s">
        <v>88</v>
      </c>
      <c r="AV294" s="14" t="s">
        <v>88</v>
      </c>
      <c r="AW294" s="14" t="s">
        <v>36</v>
      </c>
      <c r="AX294" s="14" t="s">
        <v>37</v>
      </c>
      <c r="AY294" s="263" t="s">
        <v>141</v>
      </c>
    </row>
    <row r="295" s="2" customFormat="1" ht="24.15" customHeight="1">
      <c r="A295" s="39"/>
      <c r="B295" s="40"/>
      <c r="C295" s="228" t="s">
        <v>385</v>
      </c>
      <c r="D295" s="228" t="s">
        <v>143</v>
      </c>
      <c r="E295" s="229" t="s">
        <v>386</v>
      </c>
      <c r="F295" s="230" t="s">
        <v>387</v>
      </c>
      <c r="G295" s="231" t="s">
        <v>208</v>
      </c>
      <c r="H295" s="232">
        <v>1577.8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45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147</v>
      </c>
      <c r="AT295" s="240" t="s">
        <v>143</v>
      </c>
      <c r="AU295" s="240" t="s">
        <v>88</v>
      </c>
      <c r="AY295" s="18" t="s">
        <v>141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37</v>
      </c>
      <c r="BK295" s="241">
        <f>ROUND(I295*H295,2)</f>
        <v>0</v>
      </c>
      <c r="BL295" s="18" t="s">
        <v>147</v>
      </c>
      <c r="BM295" s="240" t="s">
        <v>388</v>
      </c>
    </row>
    <row r="296" s="2" customFormat="1" ht="24.15" customHeight="1">
      <c r="A296" s="39"/>
      <c r="B296" s="40"/>
      <c r="C296" s="228" t="s">
        <v>389</v>
      </c>
      <c r="D296" s="228" t="s">
        <v>143</v>
      </c>
      <c r="E296" s="229" t="s">
        <v>390</v>
      </c>
      <c r="F296" s="230" t="s">
        <v>391</v>
      </c>
      <c r="G296" s="231" t="s">
        <v>208</v>
      </c>
      <c r="H296" s="232">
        <v>32.759999999999998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45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147</v>
      </c>
      <c r="AT296" s="240" t="s">
        <v>143</v>
      </c>
      <c r="AU296" s="240" t="s">
        <v>88</v>
      </c>
      <c r="AY296" s="18" t="s">
        <v>141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37</v>
      </c>
      <c r="BK296" s="241">
        <f>ROUND(I296*H296,2)</f>
        <v>0</v>
      </c>
      <c r="BL296" s="18" t="s">
        <v>147</v>
      </c>
      <c r="BM296" s="240" t="s">
        <v>392</v>
      </c>
    </row>
    <row r="297" s="14" customFormat="1">
      <c r="A297" s="14"/>
      <c r="B297" s="253"/>
      <c r="C297" s="254"/>
      <c r="D297" s="244" t="s">
        <v>149</v>
      </c>
      <c r="E297" s="255" t="s">
        <v>1</v>
      </c>
      <c r="F297" s="256" t="s">
        <v>393</v>
      </c>
      <c r="G297" s="254"/>
      <c r="H297" s="257">
        <v>32.759999999999998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3" t="s">
        <v>149</v>
      </c>
      <c r="AU297" s="263" t="s">
        <v>88</v>
      </c>
      <c r="AV297" s="14" t="s">
        <v>88</v>
      </c>
      <c r="AW297" s="14" t="s">
        <v>36</v>
      </c>
      <c r="AX297" s="14" t="s">
        <v>37</v>
      </c>
      <c r="AY297" s="263" t="s">
        <v>141</v>
      </c>
    </row>
    <row r="298" s="2" customFormat="1" ht="14.4" customHeight="1">
      <c r="A298" s="39"/>
      <c r="B298" s="40"/>
      <c r="C298" s="228" t="s">
        <v>394</v>
      </c>
      <c r="D298" s="297" t="s">
        <v>143</v>
      </c>
      <c r="E298" s="229" t="s">
        <v>395</v>
      </c>
      <c r="F298" s="230" t="s">
        <v>396</v>
      </c>
      <c r="G298" s="231" t="s">
        <v>208</v>
      </c>
      <c r="H298" s="232">
        <v>817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45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147</v>
      </c>
      <c r="AT298" s="240" t="s">
        <v>143</v>
      </c>
      <c r="AU298" s="240" t="s">
        <v>88</v>
      </c>
      <c r="AY298" s="18" t="s">
        <v>141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37</v>
      </c>
      <c r="BK298" s="241">
        <f>ROUND(I298*H298,2)</f>
        <v>0</v>
      </c>
      <c r="BL298" s="18" t="s">
        <v>147</v>
      </c>
      <c r="BM298" s="240" t="s">
        <v>397</v>
      </c>
    </row>
    <row r="299" s="14" customFormat="1">
      <c r="A299" s="14"/>
      <c r="B299" s="253"/>
      <c r="C299" s="254"/>
      <c r="D299" s="244" t="s">
        <v>149</v>
      </c>
      <c r="E299" s="255" t="s">
        <v>1</v>
      </c>
      <c r="F299" s="256" t="s">
        <v>398</v>
      </c>
      <c r="G299" s="254"/>
      <c r="H299" s="257">
        <v>8.5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149</v>
      </c>
      <c r="AU299" s="263" t="s">
        <v>88</v>
      </c>
      <c r="AV299" s="14" t="s">
        <v>88</v>
      </c>
      <c r="AW299" s="14" t="s">
        <v>36</v>
      </c>
      <c r="AX299" s="14" t="s">
        <v>80</v>
      </c>
      <c r="AY299" s="263" t="s">
        <v>141</v>
      </c>
    </row>
    <row r="300" s="14" customFormat="1">
      <c r="A300" s="14"/>
      <c r="B300" s="253"/>
      <c r="C300" s="254"/>
      <c r="D300" s="244" t="s">
        <v>149</v>
      </c>
      <c r="E300" s="255" t="s">
        <v>1</v>
      </c>
      <c r="F300" s="256" t="s">
        <v>399</v>
      </c>
      <c r="G300" s="254"/>
      <c r="H300" s="257">
        <v>247.30000000000001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149</v>
      </c>
      <c r="AU300" s="263" t="s">
        <v>88</v>
      </c>
      <c r="AV300" s="14" t="s">
        <v>88</v>
      </c>
      <c r="AW300" s="14" t="s">
        <v>36</v>
      </c>
      <c r="AX300" s="14" t="s">
        <v>80</v>
      </c>
      <c r="AY300" s="263" t="s">
        <v>141</v>
      </c>
    </row>
    <row r="301" s="14" customFormat="1">
      <c r="A301" s="14"/>
      <c r="B301" s="253"/>
      <c r="C301" s="254"/>
      <c r="D301" s="244" t="s">
        <v>149</v>
      </c>
      <c r="E301" s="255" t="s">
        <v>1</v>
      </c>
      <c r="F301" s="256" t="s">
        <v>400</v>
      </c>
      <c r="G301" s="254"/>
      <c r="H301" s="257">
        <v>5.5999999999999996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149</v>
      </c>
      <c r="AU301" s="263" t="s">
        <v>88</v>
      </c>
      <c r="AV301" s="14" t="s">
        <v>88</v>
      </c>
      <c r="AW301" s="14" t="s">
        <v>36</v>
      </c>
      <c r="AX301" s="14" t="s">
        <v>80</v>
      </c>
      <c r="AY301" s="263" t="s">
        <v>141</v>
      </c>
    </row>
    <row r="302" s="14" customFormat="1">
      <c r="A302" s="14"/>
      <c r="B302" s="253"/>
      <c r="C302" s="254"/>
      <c r="D302" s="244" t="s">
        <v>149</v>
      </c>
      <c r="E302" s="255" t="s">
        <v>1</v>
      </c>
      <c r="F302" s="256" t="s">
        <v>401</v>
      </c>
      <c r="G302" s="254"/>
      <c r="H302" s="257">
        <v>246.69999999999999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149</v>
      </c>
      <c r="AU302" s="263" t="s">
        <v>88</v>
      </c>
      <c r="AV302" s="14" t="s">
        <v>88</v>
      </c>
      <c r="AW302" s="14" t="s">
        <v>36</v>
      </c>
      <c r="AX302" s="14" t="s">
        <v>80</v>
      </c>
      <c r="AY302" s="263" t="s">
        <v>141</v>
      </c>
    </row>
    <row r="303" s="14" customFormat="1">
      <c r="A303" s="14"/>
      <c r="B303" s="253"/>
      <c r="C303" s="254"/>
      <c r="D303" s="244" t="s">
        <v>149</v>
      </c>
      <c r="E303" s="255" t="s">
        <v>1</v>
      </c>
      <c r="F303" s="256" t="s">
        <v>402</v>
      </c>
      <c r="G303" s="254"/>
      <c r="H303" s="257">
        <v>308.89999999999998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149</v>
      </c>
      <c r="AU303" s="263" t="s">
        <v>88</v>
      </c>
      <c r="AV303" s="14" t="s">
        <v>88</v>
      </c>
      <c r="AW303" s="14" t="s">
        <v>36</v>
      </c>
      <c r="AX303" s="14" t="s">
        <v>80</v>
      </c>
      <c r="AY303" s="263" t="s">
        <v>141</v>
      </c>
    </row>
    <row r="304" s="15" customFormat="1">
      <c r="A304" s="15"/>
      <c r="B304" s="264"/>
      <c r="C304" s="265"/>
      <c r="D304" s="244" t="s">
        <v>149</v>
      </c>
      <c r="E304" s="266" t="s">
        <v>1</v>
      </c>
      <c r="F304" s="267" t="s">
        <v>155</v>
      </c>
      <c r="G304" s="265"/>
      <c r="H304" s="268">
        <v>817</v>
      </c>
      <c r="I304" s="269"/>
      <c r="J304" s="265"/>
      <c r="K304" s="265"/>
      <c r="L304" s="270"/>
      <c r="M304" s="271"/>
      <c r="N304" s="272"/>
      <c r="O304" s="272"/>
      <c r="P304" s="272"/>
      <c r="Q304" s="272"/>
      <c r="R304" s="272"/>
      <c r="S304" s="272"/>
      <c r="T304" s="27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4" t="s">
        <v>149</v>
      </c>
      <c r="AU304" s="274" t="s">
        <v>88</v>
      </c>
      <c r="AV304" s="15" t="s">
        <v>147</v>
      </c>
      <c r="AW304" s="15" t="s">
        <v>36</v>
      </c>
      <c r="AX304" s="15" t="s">
        <v>37</v>
      </c>
      <c r="AY304" s="274" t="s">
        <v>141</v>
      </c>
    </row>
    <row r="305" s="2" customFormat="1" ht="24.15" customHeight="1">
      <c r="A305" s="39"/>
      <c r="B305" s="40"/>
      <c r="C305" s="228" t="s">
        <v>403</v>
      </c>
      <c r="D305" s="228" t="s">
        <v>143</v>
      </c>
      <c r="E305" s="229" t="s">
        <v>404</v>
      </c>
      <c r="F305" s="230" t="s">
        <v>405</v>
      </c>
      <c r="G305" s="231" t="s">
        <v>146</v>
      </c>
      <c r="H305" s="232">
        <v>58.399999999999999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45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147</v>
      </c>
      <c r="AT305" s="240" t="s">
        <v>143</v>
      </c>
      <c r="AU305" s="240" t="s">
        <v>88</v>
      </c>
      <c r="AY305" s="18" t="s">
        <v>141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37</v>
      </c>
      <c r="BK305" s="241">
        <f>ROUND(I305*H305,2)</f>
        <v>0</v>
      </c>
      <c r="BL305" s="18" t="s">
        <v>147</v>
      </c>
      <c r="BM305" s="240" t="s">
        <v>406</v>
      </c>
    </row>
    <row r="306" s="14" customFormat="1">
      <c r="A306" s="14"/>
      <c r="B306" s="253"/>
      <c r="C306" s="254"/>
      <c r="D306" s="244" t="s">
        <v>149</v>
      </c>
      <c r="E306" s="255" t="s">
        <v>1</v>
      </c>
      <c r="F306" s="256" t="s">
        <v>407</v>
      </c>
      <c r="G306" s="254"/>
      <c r="H306" s="257">
        <v>58.399999999999999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149</v>
      </c>
      <c r="AU306" s="263" t="s">
        <v>88</v>
      </c>
      <c r="AV306" s="14" t="s">
        <v>88</v>
      </c>
      <c r="AW306" s="14" t="s">
        <v>36</v>
      </c>
      <c r="AX306" s="14" t="s">
        <v>37</v>
      </c>
      <c r="AY306" s="263" t="s">
        <v>141</v>
      </c>
    </row>
    <row r="307" s="2" customFormat="1" ht="14.4" customHeight="1">
      <c r="A307" s="39"/>
      <c r="B307" s="40"/>
      <c r="C307" s="228" t="s">
        <v>408</v>
      </c>
      <c r="D307" s="228" t="s">
        <v>143</v>
      </c>
      <c r="E307" s="229" t="s">
        <v>409</v>
      </c>
      <c r="F307" s="230" t="s">
        <v>410</v>
      </c>
      <c r="G307" s="231" t="s">
        <v>411</v>
      </c>
      <c r="H307" s="232">
        <v>1</v>
      </c>
      <c r="I307" s="233"/>
      <c r="J307" s="234">
        <f>ROUND(I307*H307,2)</f>
        <v>0</v>
      </c>
      <c r="K307" s="235"/>
      <c r="L307" s="45"/>
      <c r="M307" s="236" t="s">
        <v>1</v>
      </c>
      <c r="N307" s="237" t="s">
        <v>45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147</v>
      </c>
      <c r="AT307" s="240" t="s">
        <v>143</v>
      </c>
      <c r="AU307" s="240" t="s">
        <v>88</v>
      </c>
      <c r="AY307" s="18" t="s">
        <v>141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37</v>
      </c>
      <c r="BK307" s="241">
        <f>ROUND(I307*H307,2)</f>
        <v>0</v>
      </c>
      <c r="BL307" s="18" t="s">
        <v>147</v>
      </c>
      <c r="BM307" s="240" t="s">
        <v>412</v>
      </c>
    </row>
    <row r="308" s="2" customFormat="1" ht="14.4" customHeight="1">
      <c r="A308" s="39"/>
      <c r="B308" s="40"/>
      <c r="C308" s="228" t="s">
        <v>413</v>
      </c>
      <c r="D308" s="228" t="s">
        <v>143</v>
      </c>
      <c r="E308" s="229" t="s">
        <v>414</v>
      </c>
      <c r="F308" s="230" t="s">
        <v>415</v>
      </c>
      <c r="G308" s="231" t="s">
        <v>208</v>
      </c>
      <c r="H308" s="232">
        <v>8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45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147</v>
      </c>
      <c r="AT308" s="240" t="s">
        <v>143</v>
      </c>
      <c r="AU308" s="240" t="s">
        <v>88</v>
      </c>
      <c r="AY308" s="18" t="s">
        <v>141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37</v>
      </c>
      <c r="BK308" s="241">
        <f>ROUND(I308*H308,2)</f>
        <v>0</v>
      </c>
      <c r="BL308" s="18" t="s">
        <v>147</v>
      </c>
      <c r="BM308" s="240" t="s">
        <v>416</v>
      </c>
    </row>
    <row r="309" s="2" customFormat="1" ht="24.15" customHeight="1">
      <c r="A309" s="39"/>
      <c r="B309" s="40"/>
      <c r="C309" s="228" t="s">
        <v>417</v>
      </c>
      <c r="D309" s="228" t="s">
        <v>143</v>
      </c>
      <c r="E309" s="229" t="s">
        <v>418</v>
      </c>
      <c r="F309" s="230" t="s">
        <v>419</v>
      </c>
      <c r="G309" s="231" t="s">
        <v>420</v>
      </c>
      <c r="H309" s="232">
        <v>1</v>
      </c>
      <c r="I309" s="233"/>
      <c r="J309" s="234">
        <f>ROUND(I309*H309,2)</f>
        <v>0</v>
      </c>
      <c r="K309" s="235"/>
      <c r="L309" s="45"/>
      <c r="M309" s="236" t="s">
        <v>1</v>
      </c>
      <c r="N309" s="237" t="s">
        <v>45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147</v>
      </c>
      <c r="AT309" s="240" t="s">
        <v>143</v>
      </c>
      <c r="AU309" s="240" t="s">
        <v>88</v>
      </c>
      <c r="AY309" s="18" t="s">
        <v>141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37</v>
      </c>
      <c r="BK309" s="241">
        <f>ROUND(I309*H309,2)</f>
        <v>0</v>
      </c>
      <c r="BL309" s="18" t="s">
        <v>147</v>
      </c>
      <c r="BM309" s="240" t="s">
        <v>421</v>
      </c>
    </row>
    <row r="310" s="2" customFormat="1" ht="14.4" customHeight="1">
      <c r="A310" s="39"/>
      <c r="B310" s="40"/>
      <c r="C310" s="228" t="s">
        <v>422</v>
      </c>
      <c r="D310" s="228" t="s">
        <v>143</v>
      </c>
      <c r="E310" s="229" t="s">
        <v>423</v>
      </c>
      <c r="F310" s="230" t="s">
        <v>424</v>
      </c>
      <c r="G310" s="231" t="s">
        <v>420</v>
      </c>
      <c r="H310" s="232">
        <v>1</v>
      </c>
      <c r="I310" s="233"/>
      <c r="J310" s="234">
        <f>ROUND(I310*H310,2)</f>
        <v>0</v>
      </c>
      <c r="K310" s="235"/>
      <c r="L310" s="45"/>
      <c r="M310" s="236" t="s">
        <v>1</v>
      </c>
      <c r="N310" s="237" t="s">
        <v>45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147</v>
      </c>
      <c r="AT310" s="240" t="s">
        <v>143</v>
      </c>
      <c r="AU310" s="240" t="s">
        <v>88</v>
      </c>
      <c r="AY310" s="18" t="s">
        <v>141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37</v>
      </c>
      <c r="BK310" s="241">
        <f>ROUND(I310*H310,2)</f>
        <v>0</v>
      </c>
      <c r="BL310" s="18" t="s">
        <v>147</v>
      </c>
      <c r="BM310" s="240" t="s">
        <v>425</v>
      </c>
    </row>
    <row r="311" s="2" customFormat="1" ht="24.15" customHeight="1">
      <c r="A311" s="39"/>
      <c r="B311" s="40"/>
      <c r="C311" s="228" t="s">
        <v>426</v>
      </c>
      <c r="D311" s="228" t="s">
        <v>143</v>
      </c>
      <c r="E311" s="229" t="s">
        <v>427</v>
      </c>
      <c r="F311" s="230" t="s">
        <v>428</v>
      </c>
      <c r="G311" s="231" t="s">
        <v>208</v>
      </c>
      <c r="H311" s="232">
        <v>1211.1900000000001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45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147</v>
      </c>
      <c r="AT311" s="240" t="s">
        <v>143</v>
      </c>
      <c r="AU311" s="240" t="s">
        <v>88</v>
      </c>
      <c r="AY311" s="18" t="s">
        <v>141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37</v>
      </c>
      <c r="BK311" s="241">
        <f>ROUND(I311*H311,2)</f>
        <v>0</v>
      </c>
      <c r="BL311" s="18" t="s">
        <v>147</v>
      </c>
      <c r="BM311" s="240" t="s">
        <v>429</v>
      </c>
    </row>
    <row r="312" s="12" customFormat="1" ht="22.8" customHeight="1">
      <c r="A312" s="12"/>
      <c r="B312" s="212"/>
      <c r="C312" s="213"/>
      <c r="D312" s="214" t="s">
        <v>79</v>
      </c>
      <c r="E312" s="226" t="s">
        <v>430</v>
      </c>
      <c r="F312" s="226" t="s">
        <v>431</v>
      </c>
      <c r="G312" s="213"/>
      <c r="H312" s="213"/>
      <c r="I312" s="216"/>
      <c r="J312" s="227">
        <f>BK312</f>
        <v>0</v>
      </c>
      <c r="K312" s="213"/>
      <c r="L312" s="218"/>
      <c r="M312" s="219"/>
      <c r="N312" s="220"/>
      <c r="O312" s="220"/>
      <c r="P312" s="221">
        <f>SUM(P313:P317)</f>
        <v>0</v>
      </c>
      <c r="Q312" s="220"/>
      <c r="R312" s="221">
        <f>SUM(R313:R317)</f>
        <v>0</v>
      </c>
      <c r="S312" s="220"/>
      <c r="T312" s="222">
        <f>SUM(T313:T317)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3" t="s">
        <v>37</v>
      </c>
      <c r="AT312" s="224" t="s">
        <v>79</v>
      </c>
      <c r="AU312" s="224" t="s">
        <v>37</v>
      </c>
      <c r="AY312" s="223" t="s">
        <v>141</v>
      </c>
      <c r="BK312" s="225">
        <f>SUM(BK313:BK317)</f>
        <v>0</v>
      </c>
    </row>
    <row r="313" s="2" customFormat="1" ht="24.15" customHeight="1">
      <c r="A313" s="39"/>
      <c r="B313" s="40"/>
      <c r="C313" s="228" t="s">
        <v>432</v>
      </c>
      <c r="D313" s="228" t="s">
        <v>143</v>
      </c>
      <c r="E313" s="229" t="s">
        <v>433</v>
      </c>
      <c r="F313" s="230" t="s">
        <v>434</v>
      </c>
      <c r="G313" s="231" t="s">
        <v>190</v>
      </c>
      <c r="H313" s="232">
        <v>173.05000000000001</v>
      </c>
      <c r="I313" s="233"/>
      <c r="J313" s="234">
        <f>ROUND(I313*H313,2)</f>
        <v>0</v>
      </c>
      <c r="K313" s="235"/>
      <c r="L313" s="45"/>
      <c r="M313" s="236" t="s">
        <v>1</v>
      </c>
      <c r="N313" s="237" t="s">
        <v>45</v>
      </c>
      <c r="O313" s="92"/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147</v>
      </c>
      <c r="AT313" s="240" t="s">
        <v>143</v>
      </c>
      <c r="AU313" s="240" t="s">
        <v>88</v>
      </c>
      <c r="AY313" s="18" t="s">
        <v>141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37</v>
      </c>
      <c r="BK313" s="241">
        <f>ROUND(I313*H313,2)</f>
        <v>0</v>
      </c>
      <c r="BL313" s="18" t="s">
        <v>147</v>
      </c>
      <c r="BM313" s="240" t="s">
        <v>435</v>
      </c>
    </row>
    <row r="314" s="2" customFormat="1" ht="24.15" customHeight="1">
      <c r="A314" s="39"/>
      <c r="B314" s="40"/>
      <c r="C314" s="228" t="s">
        <v>436</v>
      </c>
      <c r="D314" s="228" t="s">
        <v>143</v>
      </c>
      <c r="E314" s="229" t="s">
        <v>437</v>
      </c>
      <c r="F314" s="230" t="s">
        <v>438</v>
      </c>
      <c r="G314" s="231" t="s">
        <v>190</v>
      </c>
      <c r="H314" s="232">
        <v>173.05000000000001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45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147</v>
      </c>
      <c r="AT314" s="240" t="s">
        <v>143</v>
      </c>
      <c r="AU314" s="240" t="s">
        <v>88</v>
      </c>
      <c r="AY314" s="18" t="s">
        <v>141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37</v>
      </c>
      <c r="BK314" s="241">
        <f>ROUND(I314*H314,2)</f>
        <v>0</v>
      </c>
      <c r="BL314" s="18" t="s">
        <v>147</v>
      </c>
      <c r="BM314" s="240" t="s">
        <v>439</v>
      </c>
    </row>
    <row r="315" s="2" customFormat="1" ht="24.15" customHeight="1">
      <c r="A315" s="39"/>
      <c r="B315" s="40"/>
      <c r="C315" s="228" t="s">
        <v>440</v>
      </c>
      <c r="D315" s="228" t="s">
        <v>143</v>
      </c>
      <c r="E315" s="229" t="s">
        <v>441</v>
      </c>
      <c r="F315" s="230" t="s">
        <v>442</v>
      </c>
      <c r="G315" s="231" t="s">
        <v>190</v>
      </c>
      <c r="H315" s="232">
        <v>2595.75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45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147</v>
      </c>
      <c r="AT315" s="240" t="s">
        <v>143</v>
      </c>
      <c r="AU315" s="240" t="s">
        <v>88</v>
      </c>
      <c r="AY315" s="18" t="s">
        <v>141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37</v>
      </c>
      <c r="BK315" s="241">
        <f>ROUND(I315*H315,2)</f>
        <v>0</v>
      </c>
      <c r="BL315" s="18" t="s">
        <v>147</v>
      </c>
      <c r="BM315" s="240" t="s">
        <v>443</v>
      </c>
    </row>
    <row r="316" s="2" customFormat="1" ht="24.15" customHeight="1">
      <c r="A316" s="39"/>
      <c r="B316" s="40"/>
      <c r="C316" s="228" t="s">
        <v>444</v>
      </c>
      <c r="D316" s="228" t="s">
        <v>143</v>
      </c>
      <c r="E316" s="229" t="s">
        <v>445</v>
      </c>
      <c r="F316" s="230" t="s">
        <v>446</v>
      </c>
      <c r="G316" s="231" t="s">
        <v>190</v>
      </c>
      <c r="H316" s="232">
        <v>26.300000000000001</v>
      </c>
      <c r="I316" s="233"/>
      <c r="J316" s="234">
        <f>ROUND(I316*H316,2)</f>
        <v>0</v>
      </c>
      <c r="K316" s="235"/>
      <c r="L316" s="45"/>
      <c r="M316" s="236" t="s">
        <v>1</v>
      </c>
      <c r="N316" s="237" t="s">
        <v>45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147</v>
      </c>
      <c r="AT316" s="240" t="s">
        <v>143</v>
      </c>
      <c r="AU316" s="240" t="s">
        <v>88</v>
      </c>
      <c r="AY316" s="18" t="s">
        <v>141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37</v>
      </c>
      <c r="BK316" s="241">
        <f>ROUND(I316*H316,2)</f>
        <v>0</v>
      </c>
      <c r="BL316" s="18" t="s">
        <v>147</v>
      </c>
      <c r="BM316" s="240" t="s">
        <v>447</v>
      </c>
    </row>
    <row r="317" s="2" customFormat="1" ht="24.15" customHeight="1">
      <c r="A317" s="39"/>
      <c r="B317" s="40"/>
      <c r="C317" s="228" t="s">
        <v>448</v>
      </c>
      <c r="D317" s="228" t="s">
        <v>143</v>
      </c>
      <c r="E317" s="229" t="s">
        <v>449</v>
      </c>
      <c r="F317" s="230" t="s">
        <v>450</v>
      </c>
      <c r="G317" s="231" t="s">
        <v>190</v>
      </c>
      <c r="H317" s="232">
        <v>146.75</v>
      </c>
      <c r="I317" s="233"/>
      <c r="J317" s="234">
        <f>ROUND(I317*H317,2)</f>
        <v>0</v>
      </c>
      <c r="K317" s="235"/>
      <c r="L317" s="45"/>
      <c r="M317" s="236" t="s">
        <v>1</v>
      </c>
      <c r="N317" s="237" t="s">
        <v>45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147</v>
      </c>
      <c r="AT317" s="240" t="s">
        <v>143</v>
      </c>
      <c r="AU317" s="240" t="s">
        <v>88</v>
      </c>
      <c r="AY317" s="18" t="s">
        <v>141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37</v>
      </c>
      <c r="BK317" s="241">
        <f>ROUND(I317*H317,2)</f>
        <v>0</v>
      </c>
      <c r="BL317" s="18" t="s">
        <v>147</v>
      </c>
      <c r="BM317" s="240" t="s">
        <v>451</v>
      </c>
    </row>
    <row r="318" s="12" customFormat="1" ht="22.8" customHeight="1">
      <c r="A318" s="12"/>
      <c r="B318" s="212"/>
      <c r="C318" s="213"/>
      <c r="D318" s="214" t="s">
        <v>79</v>
      </c>
      <c r="E318" s="226" t="s">
        <v>452</v>
      </c>
      <c r="F318" s="226" t="s">
        <v>453</v>
      </c>
      <c r="G318" s="213"/>
      <c r="H318" s="213"/>
      <c r="I318" s="216"/>
      <c r="J318" s="227">
        <f>BK318</f>
        <v>0</v>
      </c>
      <c r="K318" s="213"/>
      <c r="L318" s="218"/>
      <c r="M318" s="219"/>
      <c r="N318" s="220"/>
      <c r="O318" s="220"/>
      <c r="P318" s="221">
        <f>P319</f>
        <v>0</v>
      </c>
      <c r="Q318" s="220"/>
      <c r="R318" s="221">
        <f>R319</f>
        <v>0</v>
      </c>
      <c r="S318" s="220"/>
      <c r="T318" s="222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3" t="s">
        <v>37</v>
      </c>
      <c r="AT318" s="224" t="s">
        <v>79</v>
      </c>
      <c r="AU318" s="224" t="s">
        <v>37</v>
      </c>
      <c r="AY318" s="223" t="s">
        <v>141</v>
      </c>
      <c r="BK318" s="225">
        <f>BK319</f>
        <v>0</v>
      </c>
    </row>
    <row r="319" s="2" customFormat="1" ht="24.15" customHeight="1">
      <c r="A319" s="39"/>
      <c r="B319" s="40"/>
      <c r="C319" s="228" t="s">
        <v>454</v>
      </c>
      <c r="D319" s="228" t="s">
        <v>143</v>
      </c>
      <c r="E319" s="229" t="s">
        <v>455</v>
      </c>
      <c r="F319" s="230" t="s">
        <v>456</v>
      </c>
      <c r="G319" s="231" t="s">
        <v>190</v>
      </c>
      <c r="H319" s="232">
        <v>385.57999999999998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45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147</v>
      </c>
      <c r="AT319" s="240" t="s">
        <v>143</v>
      </c>
      <c r="AU319" s="240" t="s">
        <v>88</v>
      </c>
      <c r="AY319" s="18" t="s">
        <v>141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37</v>
      </c>
      <c r="BK319" s="241">
        <f>ROUND(I319*H319,2)</f>
        <v>0</v>
      </c>
      <c r="BL319" s="18" t="s">
        <v>147</v>
      </c>
      <c r="BM319" s="240" t="s">
        <v>457</v>
      </c>
    </row>
    <row r="320" s="12" customFormat="1" ht="25.92" customHeight="1">
      <c r="A320" s="12"/>
      <c r="B320" s="212"/>
      <c r="C320" s="213"/>
      <c r="D320" s="214" t="s">
        <v>79</v>
      </c>
      <c r="E320" s="215" t="s">
        <v>458</v>
      </c>
      <c r="F320" s="215" t="s">
        <v>459</v>
      </c>
      <c r="G320" s="213"/>
      <c r="H320" s="213"/>
      <c r="I320" s="216"/>
      <c r="J320" s="217">
        <f>BK320</f>
        <v>0</v>
      </c>
      <c r="K320" s="213"/>
      <c r="L320" s="218"/>
      <c r="M320" s="219"/>
      <c r="N320" s="220"/>
      <c r="O320" s="220"/>
      <c r="P320" s="221">
        <f>P321+P331+P364+P371+P383+P393+P401+P408</f>
        <v>0</v>
      </c>
      <c r="Q320" s="220"/>
      <c r="R320" s="221">
        <f>R321+R331+R364+R371+R383+R393+R401+R408</f>
        <v>10.604115000000002</v>
      </c>
      <c r="S320" s="220"/>
      <c r="T320" s="222">
        <f>T321+T331+T364+T371+T383+T393+T401+T408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3" t="s">
        <v>37</v>
      </c>
      <c r="AT320" s="224" t="s">
        <v>79</v>
      </c>
      <c r="AU320" s="224" t="s">
        <v>80</v>
      </c>
      <c r="AY320" s="223" t="s">
        <v>141</v>
      </c>
      <c r="BK320" s="225">
        <f>BK321+BK331+BK364+BK371+BK383+BK393+BK401+BK408</f>
        <v>0</v>
      </c>
    </row>
    <row r="321" s="12" customFormat="1" ht="22.8" customHeight="1">
      <c r="A321" s="12"/>
      <c r="B321" s="212"/>
      <c r="C321" s="213"/>
      <c r="D321" s="214" t="s">
        <v>79</v>
      </c>
      <c r="E321" s="226" t="s">
        <v>460</v>
      </c>
      <c r="F321" s="226" t="s">
        <v>461</v>
      </c>
      <c r="G321" s="213"/>
      <c r="H321" s="213"/>
      <c r="I321" s="216"/>
      <c r="J321" s="227">
        <f>BK321</f>
        <v>0</v>
      </c>
      <c r="K321" s="213"/>
      <c r="L321" s="218"/>
      <c r="M321" s="219"/>
      <c r="N321" s="220"/>
      <c r="O321" s="220"/>
      <c r="P321" s="221">
        <f>SUM(P322:P330)</f>
        <v>0</v>
      </c>
      <c r="Q321" s="220"/>
      <c r="R321" s="221">
        <f>SUM(R322:R330)</f>
        <v>0</v>
      </c>
      <c r="S321" s="220"/>
      <c r="T321" s="222">
        <f>SUM(T322:T330)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3" t="s">
        <v>37</v>
      </c>
      <c r="AT321" s="224" t="s">
        <v>79</v>
      </c>
      <c r="AU321" s="224" t="s">
        <v>37</v>
      </c>
      <c r="AY321" s="223" t="s">
        <v>141</v>
      </c>
      <c r="BK321" s="225">
        <f>SUM(BK322:BK330)</f>
        <v>0</v>
      </c>
    </row>
    <row r="322" s="2" customFormat="1" ht="24.15" customHeight="1">
      <c r="A322" s="39"/>
      <c r="B322" s="40"/>
      <c r="C322" s="228" t="s">
        <v>462</v>
      </c>
      <c r="D322" s="228" t="s">
        <v>143</v>
      </c>
      <c r="E322" s="229" t="s">
        <v>463</v>
      </c>
      <c r="F322" s="230" t="s">
        <v>464</v>
      </c>
      <c r="G322" s="231" t="s">
        <v>208</v>
      </c>
      <c r="H322" s="232">
        <v>314.61500000000001</v>
      </c>
      <c r="I322" s="233"/>
      <c r="J322" s="234">
        <f>ROUND(I322*H322,2)</f>
        <v>0</v>
      </c>
      <c r="K322" s="235"/>
      <c r="L322" s="45"/>
      <c r="M322" s="236" t="s">
        <v>1</v>
      </c>
      <c r="N322" s="237" t="s">
        <v>45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147</v>
      </c>
      <c r="AT322" s="240" t="s">
        <v>143</v>
      </c>
      <c r="AU322" s="240" t="s">
        <v>88</v>
      </c>
      <c r="AY322" s="18" t="s">
        <v>141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37</v>
      </c>
      <c r="BK322" s="241">
        <f>ROUND(I322*H322,2)</f>
        <v>0</v>
      </c>
      <c r="BL322" s="18" t="s">
        <v>147</v>
      </c>
      <c r="BM322" s="240" t="s">
        <v>465</v>
      </c>
    </row>
    <row r="323" s="14" customFormat="1">
      <c r="A323" s="14"/>
      <c r="B323" s="253"/>
      <c r="C323" s="254"/>
      <c r="D323" s="244" t="s">
        <v>149</v>
      </c>
      <c r="E323" s="255" t="s">
        <v>1</v>
      </c>
      <c r="F323" s="256" t="s">
        <v>466</v>
      </c>
      <c r="G323" s="254"/>
      <c r="H323" s="257">
        <v>200.27000000000001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149</v>
      </c>
      <c r="AU323" s="263" t="s">
        <v>88</v>
      </c>
      <c r="AV323" s="14" t="s">
        <v>88</v>
      </c>
      <c r="AW323" s="14" t="s">
        <v>36</v>
      </c>
      <c r="AX323" s="14" t="s">
        <v>80</v>
      </c>
      <c r="AY323" s="263" t="s">
        <v>141</v>
      </c>
    </row>
    <row r="324" s="14" customFormat="1">
      <c r="A324" s="14"/>
      <c r="B324" s="253"/>
      <c r="C324" s="254"/>
      <c r="D324" s="244" t="s">
        <v>149</v>
      </c>
      <c r="E324" s="255" t="s">
        <v>1</v>
      </c>
      <c r="F324" s="256" t="s">
        <v>467</v>
      </c>
      <c r="G324" s="254"/>
      <c r="H324" s="257">
        <v>34.240000000000002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149</v>
      </c>
      <c r="AU324" s="263" t="s">
        <v>88</v>
      </c>
      <c r="AV324" s="14" t="s">
        <v>88</v>
      </c>
      <c r="AW324" s="14" t="s">
        <v>36</v>
      </c>
      <c r="AX324" s="14" t="s">
        <v>80</v>
      </c>
      <c r="AY324" s="263" t="s">
        <v>141</v>
      </c>
    </row>
    <row r="325" s="14" customFormat="1">
      <c r="A325" s="14"/>
      <c r="B325" s="253"/>
      <c r="C325" s="254"/>
      <c r="D325" s="244" t="s">
        <v>149</v>
      </c>
      <c r="E325" s="255" t="s">
        <v>1</v>
      </c>
      <c r="F325" s="256" t="s">
        <v>468</v>
      </c>
      <c r="G325" s="254"/>
      <c r="H325" s="257">
        <v>16.625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149</v>
      </c>
      <c r="AU325" s="263" t="s">
        <v>88</v>
      </c>
      <c r="AV325" s="14" t="s">
        <v>88</v>
      </c>
      <c r="AW325" s="14" t="s">
        <v>36</v>
      </c>
      <c r="AX325" s="14" t="s">
        <v>80</v>
      </c>
      <c r="AY325" s="263" t="s">
        <v>141</v>
      </c>
    </row>
    <row r="326" s="14" customFormat="1">
      <c r="A326" s="14"/>
      <c r="B326" s="253"/>
      <c r="C326" s="254"/>
      <c r="D326" s="244" t="s">
        <v>149</v>
      </c>
      <c r="E326" s="255" t="s">
        <v>1</v>
      </c>
      <c r="F326" s="256" t="s">
        <v>469</v>
      </c>
      <c r="G326" s="254"/>
      <c r="H326" s="257">
        <v>63.479999999999997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149</v>
      </c>
      <c r="AU326" s="263" t="s">
        <v>88</v>
      </c>
      <c r="AV326" s="14" t="s">
        <v>88</v>
      </c>
      <c r="AW326" s="14" t="s">
        <v>36</v>
      </c>
      <c r="AX326" s="14" t="s">
        <v>80</v>
      </c>
      <c r="AY326" s="263" t="s">
        <v>141</v>
      </c>
    </row>
    <row r="327" s="15" customFormat="1">
      <c r="A327" s="15"/>
      <c r="B327" s="264"/>
      <c r="C327" s="265"/>
      <c r="D327" s="244" t="s">
        <v>149</v>
      </c>
      <c r="E327" s="266" t="s">
        <v>1</v>
      </c>
      <c r="F327" s="267" t="s">
        <v>155</v>
      </c>
      <c r="G327" s="265"/>
      <c r="H327" s="268">
        <v>314.61500000000001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4" t="s">
        <v>149</v>
      </c>
      <c r="AU327" s="274" t="s">
        <v>88</v>
      </c>
      <c r="AV327" s="15" t="s">
        <v>147</v>
      </c>
      <c r="AW327" s="15" t="s">
        <v>36</v>
      </c>
      <c r="AX327" s="15" t="s">
        <v>37</v>
      </c>
      <c r="AY327" s="274" t="s">
        <v>141</v>
      </c>
    </row>
    <row r="328" s="2" customFormat="1" ht="24.15" customHeight="1">
      <c r="A328" s="39"/>
      <c r="B328" s="40"/>
      <c r="C328" s="275" t="s">
        <v>470</v>
      </c>
      <c r="D328" s="275" t="s">
        <v>199</v>
      </c>
      <c r="E328" s="276" t="s">
        <v>471</v>
      </c>
      <c r="F328" s="277" t="s">
        <v>472</v>
      </c>
      <c r="G328" s="278" t="s">
        <v>208</v>
      </c>
      <c r="H328" s="279">
        <v>377.54399999999998</v>
      </c>
      <c r="I328" s="280"/>
      <c r="J328" s="281">
        <f>ROUND(I328*H328,2)</f>
        <v>0</v>
      </c>
      <c r="K328" s="282"/>
      <c r="L328" s="283"/>
      <c r="M328" s="284" t="s">
        <v>1</v>
      </c>
      <c r="N328" s="285" t="s">
        <v>45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187</v>
      </c>
      <c r="AT328" s="240" t="s">
        <v>199</v>
      </c>
      <c r="AU328" s="240" t="s">
        <v>88</v>
      </c>
      <c r="AY328" s="18" t="s">
        <v>141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37</v>
      </c>
      <c r="BK328" s="241">
        <f>ROUND(I328*H328,2)</f>
        <v>0</v>
      </c>
      <c r="BL328" s="18" t="s">
        <v>147</v>
      </c>
      <c r="BM328" s="240" t="s">
        <v>473</v>
      </c>
    </row>
    <row r="329" s="14" customFormat="1">
      <c r="A329" s="14"/>
      <c r="B329" s="253"/>
      <c r="C329" s="254"/>
      <c r="D329" s="244" t="s">
        <v>149</v>
      </c>
      <c r="E329" s="255" t="s">
        <v>1</v>
      </c>
      <c r="F329" s="256" t="s">
        <v>474</v>
      </c>
      <c r="G329" s="254"/>
      <c r="H329" s="257">
        <v>377.54399999999998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149</v>
      </c>
      <c r="AU329" s="263" t="s">
        <v>88</v>
      </c>
      <c r="AV329" s="14" t="s">
        <v>88</v>
      </c>
      <c r="AW329" s="14" t="s">
        <v>36</v>
      </c>
      <c r="AX329" s="14" t="s">
        <v>37</v>
      </c>
      <c r="AY329" s="263" t="s">
        <v>141</v>
      </c>
    </row>
    <row r="330" s="2" customFormat="1" ht="24.15" customHeight="1">
      <c r="A330" s="39"/>
      <c r="B330" s="40"/>
      <c r="C330" s="228" t="s">
        <v>475</v>
      </c>
      <c r="D330" s="228" t="s">
        <v>143</v>
      </c>
      <c r="E330" s="229" t="s">
        <v>476</v>
      </c>
      <c r="F330" s="230" t="s">
        <v>477</v>
      </c>
      <c r="G330" s="231" t="s">
        <v>190</v>
      </c>
      <c r="H330" s="232">
        <v>0.19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45</v>
      </c>
      <c r="O330" s="92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147</v>
      </c>
      <c r="AT330" s="240" t="s">
        <v>143</v>
      </c>
      <c r="AU330" s="240" t="s">
        <v>88</v>
      </c>
      <c r="AY330" s="18" t="s">
        <v>141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37</v>
      </c>
      <c r="BK330" s="241">
        <f>ROUND(I330*H330,2)</f>
        <v>0</v>
      </c>
      <c r="BL330" s="18" t="s">
        <v>147</v>
      </c>
      <c r="BM330" s="240" t="s">
        <v>478</v>
      </c>
    </row>
    <row r="331" s="12" customFormat="1" ht="22.8" customHeight="1">
      <c r="A331" s="12"/>
      <c r="B331" s="212"/>
      <c r="C331" s="213"/>
      <c r="D331" s="214" t="s">
        <v>79</v>
      </c>
      <c r="E331" s="226" t="s">
        <v>479</v>
      </c>
      <c r="F331" s="226" t="s">
        <v>480</v>
      </c>
      <c r="G331" s="213"/>
      <c r="H331" s="213"/>
      <c r="I331" s="216"/>
      <c r="J331" s="227">
        <f>BK331</f>
        <v>0</v>
      </c>
      <c r="K331" s="213"/>
      <c r="L331" s="218"/>
      <c r="M331" s="219"/>
      <c r="N331" s="220"/>
      <c r="O331" s="220"/>
      <c r="P331" s="221">
        <f>SUM(P332:P363)</f>
        <v>0</v>
      </c>
      <c r="Q331" s="220"/>
      <c r="R331" s="221">
        <f>SUM(R332:R363)</f>
        <v>0</v>
      </c>
      <c r="S331" s="220"/>
      <c r="T331" s="222">
        <f>SUM(T332:T363)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3" t="s">
        <v>37</v>
      </c>
      <c r="AT331" s="224" t="s">
        <v>79</v>
      </c>
      <c r="AU331" s="224" t="s">
        <v>37</v>
      </c>
      <c r="AY331" s="223" t="s">
        <v>141</v>
      </c>
      <c r="BK331" s="225">
        <f>SUM(BK332:BK363)</f>
        <v>0</v>
      </c>
    </row>
    <row r="332" s="2" customFormat="1" ht="24.15" customHeight="1">
      <c r="A332" s="39"/>
      <c r="B332" s="40"/>
      <c r="C332" s="228" t="s">
        <v>481</v>
      </c>
      <c r="D332" s="228" t="s">
        <v>143</v>
      </c>
      <c r="E332" s="229" t="s">
        <v>482</v>
      </c>
      <c r="F332" s="230" t="s">
        <v>483</v>
      </c>
      <c r="G332" s="231" t="s">
        <v>208</v>
      </c>
      <c r="H332" s="232">
        <v>817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45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147</v>
      </c>
      <c r="AT332" s="240" t="s">
        <v>143</v>
      </c>
      <c r="AU332" s="240" t="s">
        <v>88</v>
      </c>
      <c r="AY332" s="18" t="s">
        <v>141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37</v>
      </c>
      <c r="BK332" s="241">
        <f>ROUND(I332*H332,2)</f>
        <v>0</v>
      </c>
      <c r="BL332" s="18" t="s">
        <v>147</v>
      </c>
      <c r="BM332" s="240" t="s">
        <v>484</v>
      </c>
    </row>
    <row r="333" s="14" customFormat="1">
      <c r="A333" s="14"/>
      <c r="B333" s="253"/>
      <c r="C333" s="254"/>
      <c r="D333" s="244" t="s">
        <v>149</v>
      </c>
      <c r="E333" s="255" t="s">
        <v>1</v>
      </c>
      <c r="F333" s="256" t="s">
        <v>398</v>
      </c>
      <c r="G333" s="254"/>
      <c r="H333" s="257">
        <v>8.5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3" t="s">
        <v>149</v>
      </c>
      <c r="AU333" s="263" t="s">
        <v>88</v>
      </c>
      <c r="AV333" s="14" t="s">
        <v>88</v>
      </c>
      <c r="AW333" s="14" t="s">
        <v>36</v>
      </c>
      <c r="AX333" s="14" t="s">
        <v>80</v>
      </c>
      <c r="AY333" s="263" t="s">
        <v>141</v>
      </c>
    </row>
    <row r="334" s="14" customFormat="1">
      <c r="A334" s="14"/>
      <c r="B334" s="253"/>
      <c r="C334" s="254"/>
      <c r="D334" s="244" t="s">
        <v>149</v>
      </c>
      <c r="E334" s="255" t="s">
        <v>1</v>
      </c>
      <c r="F334" s="256" t="s">
        <v>399</v>
      </c>
      <c r="G334" s="254"/>
      <c r="H334" s="257">
        <v>247.30000000000001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3" t="s">
        <v>149</v>
      </c>
      <c r="AU334" s="263" t="s">
        <v>88</v>
      </c>
      <c r="AV334" s="14" t="s">
        <v>88</v>
      </c>
      <c r="AW334" s="14" t="s">
        <v>36</v>
      </c>
      <c r="AX334" s="14" t="s">
        <v>80</v>
      </c>
      <c r="AY334" s="263" t="s">
        <v>141</v>
      </c>
    </row>
    <row r="335" s="14" customFormat="1">
      <c r="A335" s="14"/>
      <c r="B335" s="253"/>
      <c r="C335" s="254"/>
      <c r="D335" s="244" t="s">
        <v>149</v>
      </c>
      <c r="E335" s="255" t="s">
        <v>1</v>
      </c>
      <c r="F335" s="256" t="s">
        <v>400</v>
      </c>
      <c r="G335" s="254"/>
      <c r="H335" s="257">
        <v>5.5999999999999996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149</v>
      </c>
      <c r="AU335" s="263" t="s">
        <v>88</v>
      </c>
      <c r="AV335" s="14" t="s">
        <v>88</v>
      </c>
      <c r="AW335" s="14" t="s">
        <v>36</v>
      </c>
      <c r="AX335" s="14" t="s">
        <v>80</v>
      </c>
      <c r="AY335" s="263" t="s">
        <v>141</v>
      </c>
    </row>
    <row r="336" s="14" customFormat="1">
      <c r="A336" s="14"/>
      <c r="B336" s="253"/>
      <c r="C336" s="254"/>
      <c r="D336" s="244" t="s">
        <v>149</v>
      </c>
      <c r="E336" s="255" t="s">
        <v>1</v>
      </c>
      <c r="F336" s="256" t="s">
        <v>401</v>
      </c>
      <c r="G336" s="254"/>
      <c r="H336" s="257">
        <v>246.69999999999999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3" t="s">
        <v>149</v>
      </c>
      <c r="AU336" s="263" t="s">
        <v>88</v>
      </c>
      <c r="AV336" s="14" t="s">
        <v>88</v>
      </c>
      <c r="AW336" s="14" t="s">
        <v>36</v>
      </c>
      <c r="AX336" s="14" t="s">
        <v>80</v>
      </c>
      <c r="AY336" s="263" t="s">
        <v>141</v>
      </c>
    </row>
    <row r="337" s="14" customFormat="1">
      <c r="A337" s="14"/>
      <c r="B337" s="253"/>
      <c r="C337" s="254"/>
      <c r="D337" s="244" t="s">
        <v>149</v>
      </c>
      <c r="E337" s="255" t="s">
        <v>1</v>
      </c>
      <c r="F337" s="256" t="s">
        <v>402</v>
      </c>
      <c r="G337" s="254"/>
      <c r="H337" s="257">
        <v>308.89999999999998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3" t="s">
        <v>149</v>
      </c>
      <c r="AU337" s="263" t="s">
        <v>88</v>
      </c>
      <c r="AV337" s="14" t="s">
        <v>88</v>
      </c>
      <c r="AW337" s="14" t="s">
        <v>36</v>
      </c>
      <c r="AX337" s="14" t="s">
        <v>80</v>
      </c>
      <c r="AY337" s="263" t="s">
        <v>141</v>
      </c>
    </row>
    <row r="338" s="15" customFormat="1">
      <c r="A338" s="15"/>
      <c r="B338" s="264"/>
      <c r="C338" s="265"/>
      <c r="D338" s="244" t="s">
        <v>149</v>
      </c>
      <c r="E338" s="266" t="s">
        <v>1</v>
      </c>
      <c r="F338" s="267" t="s">
        <v>155</v>
      </c>
      <c r="G338" s="265"/>
      <c r="H338" s="268">
        <v>817</v>
      </c>
      <c r="I338" s="269"/>
      <c r="J338" s="265"/>
      <c r="K338" s="265"/>
      <c r="L338" s="270"/>
      <c r="M338" s="271"/>
      <c r="N338" s="272"/>
      <c r="O338" s="272"/>
      <c r="P338" s="272"/>
      <c r="Q338" s="272"/>
      <c r="R338" s="272"/>
      <c r="S338" s="272"/>
      <c r="T338" s="27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4" t="s">
        <v>149</v>
      </c>
      <c r="AU338" s="274" t="s">
        <v>88</v>
      </c>
      <c r="AV338" s="15" t="s">
        <v>147</v>
      </c>
      <c r="AW338" s="15" t="s">
        <v>36</v>
      </c>
      <c r="AX338" s="15" t="s">
        <v>37</v>
      </c>
      <c r="AY338" s="274" t="s">
        <v>141</v>
      </c>
    </row>
    <row r="339" s="2" customFormat="1" ht="24.15" customHeight="1">
      <c r="A339" s="39"/>
      <c r="B339" s="40"/>
      <c r="C339" s="275" t="s">
        <v>485</v>
      </c>
      <c r="D339" s="275" t="s">
        <v>199</v>
      </c>
      <c r="E339" s="276" t="s">
        <v>486</v>
      </c>
      <c r="F339" s="277" t="s">
        <v>487</v>
      </c>
      <c r="G339" s="278" t="s">
        <v>208</v>
      </c>
      <c r="H339" s="279">
        <v>1666.6800000000001</v>
      </c>
      <c r="I339" s="280"/>
      <c r="J339" s="281">
        <f>ROUND(I339*H339,2)</f>
        <v>0</v>
      </c>
      <c r="K339" s="282"/>
      <c r="L339" s="283"/>
      <c r="M339" s="284" t="s">
        <v>1</v>
      </c>
      <c r="N339" s="285" t="s">
        <v>45</v>
      </c>
      <c r="O339" s="92"/>
      <c r="P339" s="238">
        <f>O339*H339</f>
        <v>0</v>
      </c>
      <c r="Q339" s="238">
        <v>0</v>
      </c>
      <c r="R339" s="238">
        <f>Q339*H339</f>
        <v>0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187</v>
      </c>
      <c r="AT339" s="240" t="s">
        <v>199</v>
      </c>
      <c r="AU339" s="240" t="s">
        <v>88</v>
      </c>
      <c r="AY339" s="18" t="s">
        <v>141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37</v>
      </c>
      <c r="BK339" s="241">
        <f>ROUND(I339*H339,2)</f>
        <v>0</v>
      </c>
      <c r="BL339" s="18" t="s">
        <v>147</v>
      </c>
      <c r="BM339" s="240" t="s">
        <v>488</v>
      </c>
    </row>
    <row r="340" s="14" customFormat="1">
      <c r="A340" s="14"/>
      <c r="B340" s="253"/>
      <c r="C340" s="254"/>
      <c r="D340" s="244" t="s">
        <v>149</v>
      </c>
      <c r="E340" s="255" t="s">
        <v>1</v>
      </c>
      <c r="F340" s="256" t="s">
        <v>489</v>
      </c>
      <c r="G340" s="254"/>
      <c r="H340" s="257">
        <v>1666.6800000000001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149</v>
      </c>
      <c r="AU340" s="263" t="s">
        <v>88</v>
      </c>
      <c r="AV340" s="14" t="s">
        <v>88</v>
      </c>
      <c r="AW340" s="14" t="s">
        <v>36</v>
      </c>
      <c r="AX340" s="14" t="s">
        <v>37</v>
      </c>
      <c r="AY340" s="263" t="s">
        <v>141</v>
      </c>
    </row>
    <row r="341" s="2" customFormat="1" ht="24.15" customHeight="1">
      <c r="A341" s="39"/>
      <c r="B341" s="40"/>
      <c r="C341" s="228" t="s">
        <v>490</v>
      </c>
      <c r="D341" s="228" t="s">
        <v>143</v>
      </c>
      <c r="E341" s="229" t="s">
        <v>491</v>
      </c>
      <c r="F341" s="230" t="s">
        <v>492</v>
      </c>
      <c r="G341" s="231" t="s">
        <v>208</v>
      </c>
      <c r="H341" s="232">
        <v>449.24700000000001</v>
      </c>
      <c r="I341" s="233"/>
      <c r="J341" s="234">
        <f>ROUND(I341*H341,2)</f>
        <v>0</v>
      </c>
      <c r="K341" s="235"/>
      <c r="L341" s="45"/>
      <c r="M341" s="236" t="s">
        <v>1</v>
      </c>
      <c r="N341" s="237" t="s">
        <v>45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147</v>
      </c>
      <c r="AT341" s="240" t="s">
        <v>143</v>
      </c>
      <c r="AU341" s="240" t="s">
        <v>88</v>
      </c>
      <c r="AY341" s="18" t="s">
        <v>141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37</v>
      </c>
      <c r="BK341" s="241">
        <f>ROUND(I341*H341,2)</f>
        <v>0</v>
      </c>
      <c r="BL341" s="18" t="s">
        <v>147</v>
      </c>
      <c r="BM341" s="240" t="s">
        <v>493</v>
      </c>
    </row>
    <row r="342" s="13" customFormat="1">
      <c r="A342" s="13"/>
      <c r="B342" s="242"/>
      <c r="C342" s="243"/>
      <c r="D342" s="244" t="s">
        <v>149</v>
      </c>
      <c r="E342" s="245" t="s">
        <v>1</v>
      </c>
      <c r="F342" s="246" t="s">
        <v>494</v>
      </c>
      <c r="G342" s="243"/>
      <c r="H342" s="245" t="s">
        <v>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149</v>
      </c>
      <c r="AU342" s="252" t="s">
        <v>88</v>
      </c>
      <c r="AV342" s="13" t="s">
        <v>37</v>
      </c>
      <c r="AW342" s="13" t="s">
        <v>36</v>
      </c>
      <c r="AX342" s="13" t="s">
        <v>80</v>
      </c>
      <c r="AY342" s="252" t="s">
        <v>141</v>
      </c>
    </row>
    <row r="343" s="14" customFormat="1">
      <c r="A343" s="14"/>
      <c r="B343" s="253"/>
      <c r="C343" s="254"/>
      <c r="D343" s="244" t="s">
        <v>149</v>
      </c>
      <c r="E343" s="255" t="s">
        <v>1</v>
      </c>
      <c r="F343" s="256" t="s">
        <v>495</v>
      </c>
      <c r="G343" s="254"/>
      <c r="H343" s="257">
        <v>66.995999999999995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149</v>
      </c>
      <c r="AU343" s="263" t="s">
        <v>88</v>
      </c>
      <c r="AV343" s="14" t="s">
        <v>88</v>
      </c>
      <c r="AW343" s="14" t="s">
        <v>36</v>
      </c>
      <c r="AX343" s="14" t="s">
        <v>80</v>
      </c>
      <c r="AY343" s="263" t="s">
        <v>141</v>
      </c>
    </row>
    <row r="344" s="14" customFormat="1">
      <c r="A344" s="14"/>
      <c r="B344" s="253"/>
      <c r="C344" s="254"/>
      <c r="D344" s="244" t="s">
        <v>149</v>
      </c>
      <c r="E344" s="255" t="s">
        <v>1</v>
      </c>
      <c r="F344" s="256" t="s">
        <v>496</v>
      </c>
      <c r="G344" s="254"/>
      <c r="H344" s="257">
        <v>10.272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3" t="s">
        <v>149</v>
      </c>
      <c r="AU344" s="263" t="s">
        <v>88</v>
      </c>
      <c r="AV344" s="14" t="s">
        <v>88</v>
      </c>
      <c r="AW344" s="14" t="s">
        <v>36</v>
      </c>
      <c r="AX344" s="14" t="s">
        <v>80</v>
      </c>
      <c r="AY344" s="263" t="s">
        <v>141</v>
      </c>
    </row>
    <row r="345" s="14" customFormat="1">
      <c r="A345" s="14"/>
      <c r="B345" s="253"/>
      <c r="C345" s="254"/>
      <c r="D345" s="244" t="s">
        <v>149</v>
      </c>
      <c r="E345" s="255" t="s">
        <v>1</v>
      </c>
      <c r="F345" s="256" t="s">
        <v>497</v>
      </c>
      <c r="G345" s="254"/>
      <c r="H345" s="257">
        <v>7.9800000000000004</v>
      </c>
      <c r="I345" s="258"/>
      <c r="J345" s="254"/>
      <c r="K345" s="254"/>
      <c r="L345" s="259"/>
      <c r="M345" s="260"/>
      <c r="N345" s="261"/>
      <c r="O345" s="261"/>
      <c r="P345" s="261"/>
      <c r="Q345" s="261"/>
      <c r="R345" s="261"/>
      <c r="S345" s="261"/>
      <c r="T345" s="26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3" t="s">
        <v>149</v>
      </c>
      <c r="AU345" s="263" t="s">
        <v>88</v>
      </c>
      <c r="AV345" s="14" t="s">
        <v>88</v>
      </c>
      <c r="AW345" s="14" t="s">
        <v>36</v>
      </c>
      <c r="AX345" s="14" t="s">
        <v>80</v>
      </c>
      <c r="AY345" s="263" t="s">
        <v>141</v>
      </c>
    </row>
    <row r="346" s="14" customFormat="1">
      <c r="A346" s="14"/>
      <c r="B346" s="253"/>
      <c r="C346" s="254"/>
      <c r="D346" s="244" t="s">
        <v>149</v>
      </c>
      <c r="E346" s="255" t="s">
        <v>1</v>
      </c>
      <c r="F346" s="256" t="s">
        <v>498</v>
      </c>
      <c r="G346" s="254"/>
      <c r="H346" s="257">
        <v>19.044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149</v>
      </c>
      <c r="AU346" s="263" t="s">
        <v>88</v>
      </c>
      <c r="AV346" s="14" t="s">
        <v>88</v>
      </c>
      <c r="AW346" s="14" t="s">
        <v>36</v>
      </c>
      <c r="AX346" s="14" t="s">
        <v>80</v>
      </c>
      <c r="AY346" s="263" t="s">
        <v>141</v>
      </c>
    </row>
    <row r="347" s="14" customFormat="1">
      <c r="A347" s="14"/>
      <c r="B347" s="253"/>
      <c r="C347" s="254"/>
      <c r="D347" s="244" t="s">
        <v>149</v>
      </c>
      <c r="E347" s="255" t="s">
        <v>1</v>
      </c>
      <c r="F347" s="256" t="s">
        <v>499</v>
      </c>
      <c r="G347" s="254"/>
      <c r="H347" s="257">
        <v>-24.960000000000001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3" t="s">
        <v>149</v>
      </c>
      <c r="AU347" s="263" t="s">
        <v>88</v>
      </c>
      <c r="AV347" s="14" t="s">
        <v>88</v>
      </c>
      <c r="AW347" s="14" t="s">
        <v>36</v>
      </c>
      <c r="AX347" s="14" t="s">
        <v>80</v>
      </c>
      <c r="AY347" s="263" t="s">
        <v>141</v>
      </c>
    </row>
    <row r="348" s="16" customFormat="1">
      <c r="A348" s="16"/>
      <c r="B348" s="286"/>
      <c r="C348" s="287"/>
      <c r="D348" s="244" t="s">
        <v>149</v>
      </c>
      <c r="E348" s="288" t="s">
        <v>1</v>
      </c>
      <c r="F348" s="289" t="s">
        <v>500</v>
      </c>
      <c r="G348" s="287"/>
      <c r="H348" s="290">
        <v>79.331999999999994</v>
      </c>
      <c r="I348" s="291"/>
      <c r="J348" s="287"/>
      <c r="K348" s="287"/>
      <c r="L348" s="292"/>
      <c r="M348" s="293"/>
      <c r="N348" s="294"/>
      <c r="O348" s="294"/>
      <c r="P348" s="294"/>
      <c r="Q348" s="294"/>
      <c r="R348" s="294"/>
      <c r="S348" s="294"/>
      <c r="T348" s="295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96" t="s">
        <v>149</v>
      </c>
      <c r="AU348" s="296" t="s">
        <v>88</v>
      </c>
      <c r="AV348" s="16" t="s">
        <v>165</v>
      </c>
      <c r="AW348" s="16" t="s">
        <v>36</v>
      </c>
      <c r="AX348" s="16" t="s">
        <v>80</v>
      </c>
      <c r="AY348" s="296" t="s">
        <v>141</v>
      </c>
    </row>
    <row r="349" s="13" customFormat="1">
      <c r="A349" s="13"/>
      <c r="B349" s="242"/>
      <c r="C349" s="243"/>
      <c r="D349" s="244" t="s">
        <v>149</v>
      </c>
      <c r="E349" s="245" t="s">
        <v>1</v>
      </c>
      <c r="F349" s="246" t="s">
        <v>216</v>
      </c>
      <c r="G349" s="243"/>
      <c r="H349" s="245" t="s">
        <v>1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2" t="s">
        <v>149</v>
      </c>
      <c r="AU349" s="252" t="s">
        <v>88</v>
      </c>
      <c r="AV349" s="13" t="s">
        <v>37</v>
      </c>
      <c r="AW349" s="13" t="s">
        <v>36</v>
      </c>
      <c r="AX349" s="13" t="s">
        <v>80</v>
      </c>
      <c r="AY349" s="252" t="s">
        <v>141</v>
      </c>
    </row>
    <row r="350" s="14" customFormat="1">
      <c r="A350" s="14"/>
      <c r="B350" s="253"/>
      <c r="C350" s="254"/>
      <c r="D350" s="244" t="s">
        <v>149</v>
      </c>
      <c r="E350" s="255" t="s">
        <v>1</v>
      </c>
      <c r="F350" s="256" t="s">
        <v>217</v>
      </c>
      <c r="G350" s="254"/>
      <c r="H350" s="257">
        <v>95.549999999999997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3" t="s">
        <v>149</v>
      </c>
      <c r="AU350" s="263" t="s">
        <v>88</v>
      </c>
      <c r="AV350" s="14" t="s">
        <v>88</v>
      </c>
      <c r="AW350" s="14" t="s">
        <v>36</v>
      </c>
      <c r="AX350" s="14" t="s">
        <v>80</v>
      </c>
      <c r="AY350" s="263" t="s">
        <v>141</v>
      </c>
    </row>
    <row r="351" s="14" customFormat="1">
      <c r="A351" s="14"/>
      <c r="B351" s="253"/>
      <c r="C351" s="254"/>
      <c r="D351" s="244" t="s">
        <v>149</v>
      </c>
      <c r="E351" s="255" t="s">
        <v>1</v>
      </c>
      <c r="F351" s="256" t="s">
        <v>218</v>
      </c>
      <c r="G351" s="254"/>
      <c r="H351" s="257">
        <v>89.790000000000006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149</v>
      </c>
      <c r="AU351" s="263" t="s">
        <v>88</v>
      </c>
      <c r="AV351" s="14" t="s">
        <v>88</v>
      </c>
      <c r="AW351" s="14" t="s">
        <v>36</v>
      </c>
      <c r="AX351" s="14" t="s">
        <v>80</v>
      </c>
      <c r="AY351" s="263" t="s">
        <v>141</v>
      </c>
    </row>
    <row r="352" s="14" customFormat="1">
      <c r="A352" s="14"/>
      <c r="B352" s="253"/>
      <c r="C352" s="254"/>
      <c r="D352" s="244" t="s">
        <v>149</v>
      </c>
      <c r="E352" s="255" t="s">
        <v>1</v>
      </c>
      <c r="F352" s="256" t="s">
        <v>219</v>
      </c>
      <c r="G352" s="254"/>
      <c r="H352" s="257">
        <v>69.974999999999994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3" t="s">
        <v>149</v>
      </c>
      <c r="AU352" s="263" t="s">
        <v>88</v>
      </c>
      <c r="AV352" s="14" t="s">
        <v>88</v>
      </c>
      <c r="AW352" s="14" t="s">
        <v>36</v>
      </c>
      <c r="AX352" s="14" t="s">
        <v>80</v>
      </c>
      <c r="AY352" s="263" t="s">
        <v>141</v>
      </c>
    </row>
    <row r="353" s="14" customFormat="1">
      <c r="A353" s="14"/>
      <c r="B353" s="253"/>
      <c r="C353" s="254"/>
      <c r="D353" s="244" t="s">
        <v>149</v>
      </c>
      <c r="E353" s="255" t="s">
        <v>1</v>
      </c>
      <c r="F353" s="256" t="s">
        <v>220</v>
      </c>
      <c r="G353" s="254"/>
      <c r="H353" s="257">
        <v>114.59999999999999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3" t="s">
        <v>149</v>
      </c>
      <c r="AU353" s="263" t="s">
        <v>88</v>
      </c>
      <c r="AV353" s="14" t="s">
        <v>88</v>
      </c>
      <c r="AW353" s="14" t="s">
        <v>36</v>
      </c>
      <c r="AX353" s="14" t="s">
        <v>80</v>
      </c>
      <c r="AY353" s="263" t="s">
        <v>141</v>
      </c>
    </row>
    <row r="354" s="16" customFormat="1">
      <c r="A354" s="16"/>
      <c r="B354" s="286"/>
      <c r="C354" s="287"/>
      <c r="D354" s="244" t="s">
        <v>149</v>
      </c>
      <c r="E354" s="288" t="s">
        <v>1</v>
      </c>
      <c r="F354" s="289" t="s">
        <v>501</v>
      </c>
      <c r="G354" s="287"/>
      <c r="H354" s="290">
        <v>369.91500000000002</v>
      </c>
      <c r="I354" s="291"/>
      <c r="J354" s="287"/>
      <c r="K354" s="287"/>
      <c r="L354" s="292"/>
      <c r="M354" s="293"/>
      <c r="N354" s="294"/>
      <c r="O354" s="294"/>
      <c r="P354" s="294"/>
      <c r="Q354" s="294"/>
      <c r="R354" s="294"/>
      <c r="S354" s="294"/>
      <c r="T354" s="295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96" t="s">
        <v>149</v>
      </c>
      <c r="AU354" s="296" t="s">
        <v>88</v>
      </c>
      <c r="AV354" s="16" t="s">
        <v>165</v>
      </c>
      <c r="AW354" s="16" t="s">
        <v>36</v>
      </c>
      <c r="AX354" s="16" t="s">
        <v>80</v>
      </c>
      <c r="AY354" s="296" t="s">
        <v>141</v>
      </c>
    </row>
    <row r="355" s="15" customFormat="1">
      <c r="A355" s="15"/>
      <c r="B355" s="264"/>
      <c r="C355" s="265"/>
      <c r="D355" s="244" t="s">
        <v>149</v>
      </c>
      <c r="E355" s="266" t="s">
        <v>1</v>
      </c>
      <c r="F355" s="267" t="s">
        <v>155</v>
      </c>
      <c r="G355" s="265"/>
      <c r="H355" s="268">
        <v>449.24700000000001</v>
      </c>
      <c r="I355" s="269"/>
      <c r="J355" s="265"/>
      <c r="K355" s="265"/>
      <c r="L355" s="270"/>
      <c r="M355" s="271"/>
      <c r="N355" s="272"/>
      <c r="O355" s="272"/>
      <c r="P355" s="272"/>
      <c r="Q355" s="272"/>
      <c r="R355" s="272"/>
      <c r="S355" s="272"/>
      <c r="T355" s="27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4" t="s">
        <v>149</v>
      </c>
      <c r="AU355" s="274" t="s">
        <v>88</v>
      </c>
      <c r="AV355" s="15" t="s">
        <v>147</v>
      </c>
      <c r="AW355" s="15" t="s">
        <v>36</v>
      </c>
      <c r="AX355" s="15" t="s">
        <v>37</v>
      </c>
      <c r="AY355" s="274" t="s">
        <v>141</v>
      </c>
    </row>
    <row r="356" s="2" customFormat="1" ht="24.15" customHeight="1">
      <c r="A356" s="39"/>
      <c r="B356" s="40"/>
      <c r="C356" s="275" t="s">
        <v>502</v>
      </c>
      <c r="D356" s="275" t="s">
        <v>199</v>
      </c>
      <c r="E356" s="276" t="s">
        <v>503</v>
      </c>
      <c r="F356" s="277" t="s">
        <v>504</v>
      </c>
      <c r="G356" s="278" t="s">
        <v>208</v>
      </c>
      <c r="H356" s="279">
        <v>83.296999999999997</v>
      </c>
      <c r="I356" s="280"/>
      <c r="J356" s="281">
        <f>ROUND(I356*H356,2)</f>
        <v>0</v>
      </c>
      <c r="K356" s="282"/>
      <c r="L356" s="283"/>
      <c r="M356" s="284" t="s">
        <v>1</v>
      </c>
      <c r="N356" s="285" t="s">
        <v>45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187</v>
      </c>
      <c r="AT356" s="240" t="s">
        <v>199</v>
      </c>
      <c r="AU356" s="240" t="s">
        <v>88</v>
      </c>
      <c r="AY356" s="18" t="s">
        <v>141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37</v>
      </c>
      <c r="BK356" s="241">
        <f>ROUND(I356*H356,2)</f>
        <v>0</v>
      </c>
      <c r="BL356" s="18" t="s">
        <v>147</v>
      </c>
      <c r="BM356" s="240" t="s">
        <v>505</v>
      </c>
    </row>
    <row r="357" s="14" customFormat="1">
      <c r="A357" s="14"/>
      <c r="B357" s="253"/>
      <c r="C357" s="254"/>
      <c r="D357" s="244" t="s">
        <v>149</v>
      </c>
      <c r="E357" s="255" t="s">
        <v>1</v>
      </c>
      <c r="F357" s="256" t="s">
        <v>506</v>
      </c>
      <c r="G357" s="254"/>
      <c r="H357" s="257">
        <v>83.296999999999997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149</v>
      </c>
      <c r="AU357" s="263" t="s">
        <v>88</v>
      </c>
      <c r="AV357" s="14" t="s">
        <v>88</v>
      </c>
      <c r="AW357" s="14" t="s">
        <v>36</v>
      </c>
      <c r="AX357" s="14" t="s">
        <v>37</v>
      </c>
      <c r="AY357" s="263" t="s">
        <v>141</v>
      </c>
    </row>
    <row r="358" s="2" customFormat="1" ht="14.4" customHeight="1">
      <c r="A358" s="39"/>
      <c r="B358" s="40"/>
      <c r="C358" s="275" t="s">
        <v>507</v>
      </c>
      <c r="D358" s="275" t="s">
        <v>199</v>
      </c>
      <c r="E358" s="276" t="s">
        <v>508</v>
      </c>
      <c r="F358" s="277" t="s">
        <v>509</v>
      </c>
      <c r="G358" s="278" t="s">
        <v>208</v>
      </c>
      <c r="H358" s="279">
        <v>377.31799999999998</v>
      </c>
      <c r="I358" s="280"/>
      <c r="J358" s="281">
        <f>ROUND(I358*H358,2)</f>
        <v>0</v>
      </c>
      <c r="K358" s="282"/>
      <c r="L358" s="283"/>
      <c r="M358" s="284" t="s">
        <v>1</v>
      </c>
      <c r="N358" s="285" t="s">
        <v>45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187</v>
      </c>
      <c r="AT358" s="240" t="s">
        <v>199</v>
      </c>
      <c r="AU358" s="240" t="s">
        <v>88</v>
      </c>
      <c r="AY358" s="18" t="s">
        <v>141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37</v>
      </c>
      <c r="BK358" s="241">
        <f>ROUND(I358*H358,2)</f>
        <v>0</v>
      </c>
      <c r="BL358" s="18" t="s">
        <v>147</v>
      </c>
      <c r="BM358" s="240" t="s">
        <v>510</v>
      </c>
    </row>
    <row r="359" s="14" customFormat="1">
      <c r="A359" s="14"/>
      <c r="B359" s="253"/>
      <c r="C359" s="254"/>
      <c r="D359" s="244" t="s">
        <v>149</v>
      </c>
      <c r="E359" s="255" t="s">
        <v>1</v>
      </c>
      <c r="F359" s="256" t="s">
        <v>511</v>
      </c>
      <c r="G359" s="254"/>
      <c r="H359" s="257">
        <v>377.31799999999998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149</v>
      </c>
      <c r="AU359" s="263" t="s">
        <v>88</v>
      </c>
      <c r="AV359" s="14" t="s">
        <v>88</v>
      </c>
      <c r="AW359" s="14" t="s">
        <v>36</v>
      </c>
      <c r="AX359" s="14" t="s">
        <v>37</v>
      </c>
      <c r="AY359" s="263" t="s">
        <v>141</v>
      </c>
    </row>
    <row r="360" s="2" customFormat="1" ht="24.15" customHeight="1">
      <c r="A360" s="39"/>
      <c r="B360" s="40"/>
      <c r="C360" s="228" t="s">
        <v>512</v>
      </c>
      <c r="D360" s="228" t="s">
        <v>143</v>
      </c>
      <c r="E360" s="229" t="s">
        <v>513</v>
      </c>
      <c r="F360" s="230" t="s">
        <v>514</v>
      </c>
      <c r="G360" s="231" t="s">
        <v>208</v>
      </c>
      <c r="H360" s="232">
        <v>817</v>
      </c>
      <c r="I360" s="233"/>
      <c r="J360" s="234">
        <f>ROUND(I360*H360,2)</f>
        <v>0</v>
      </c>
      <c r="K360" s="235"/>
      <c r="L360" s="45"/>
      <c r="M360" s="236" t="s">
        <v>1</v>
      </c>
      <c r="N360" s="237" t="s">
        <v>45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147</v>
      </c>
      <c r="AT360" s="240" t="s">
        <v>143</v>
      </c>
      <c r="AU360" s="240" t="s">
        <v>88</v>
      </c>
      <c r="AY360" s="18" t="s">
        <v>141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37</v>
      </c>
      <c r="BK360" s="241">
        <f>ROUND(I360*H360,2)</f>
        <v>0</v>
      </c>
      <c r="BL360" s="18" t="s">
        <v>147</v>
      </c>
      <c r="BM360" s="240" t="s">
        <v>515</v>
      </c>
    </row>
    <row r="361" s="2" customFormat="1" ht="24.15" customHeight="1">
      <c r="A361" s="39"/>
      <c r="B361" s="40"/>
      <c r="C361" s="275" t="s">
        <v>516</v>
      </c>
      <c r="D361" s="275" t="s">
        <v>199</v>
      </c>
      <c r="E361" s="276" t="s">
        <v>517</v>
      </c>
      <c r="F361" s="277" t="s">
        <v>518</v>
      </c>
      <c r="G361" s="278" t="s">
        <v>208</v>
      </c>
      <c r="H361" s="279">
        <v>898.70000000000005</v>
      </c>
      <c r="I361" s="280"/>
      <c r="J361" s="281">
        <f>ROUND(I361*H361,2)</f>
        <v>0</v>
      </c>
      <c r="K361" s="282"/>
      <c r="L361" s="283"/>
      <c r="M361" s="284" t="s">
        <v>1</v>
      </c>
      <c r="N361" s="285" t="s">
        <v>45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187</v>
      </c>
      <c r="AT361" s="240" t="s">
        <v>199</v>
      </c>
      <c r="AU361" s="240" t="s">
        <v>88</v>
      </c>
      <c r="AY361" s="18" t="s">
        <v>141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37</v>
      </c>
      <c r="BK361" s="241">
        <f>ROUND(I361*H361,2)</f>
        <v>0</v>
      </c>
      <c r="BL361" s="18" t="s">
        <v>147</v>
      </c>
      <c r="BM361" s="240" t="s">
        <v>519</v>
      </c>
    </row>
    <row r="362" s="14" customFormat="1">
      <c r="A362" s="14"/>
      <c r="B362" s="253"/>
      <c r="C362" s="254"/>
      <c r="D362" s="244" t="s">
        <v>149</v>
      </c>
      <c r="E362" s="255" t="s">
        <v>1</v>
      </c>
      <c r="F362" s="256" t="s">
        <v>520</v>
      </c>
      <c r="G362" s="254"/>
      <c r="H362" s="257">
        <v>898.70000000000005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149</v>
      </c>
      <c r="AU362" s="263" t="s">
        <v>88</v>
      </c>
      <c r="AV362" s="14" t="s">
        <v>88</v>
      </c>
      <c r="AW362" s="14" t="s">
        <v>36</v>
      </c>
      <c r="AX362" s="14" t="s">
        <v>37</v>
      </c>
      <c r="AY362" s="263" t="s">
        <v>141</v>
      </c>
    </row>
    <row r="363" s="2" customFormat="1" ht="24.15" customHeight="1">
      <c r="A363" s="39"/>
      <c r="B363" s="40"/>
      <c r="C363" s="228" t="s">
        <v>521</v>
      </c>
      <c r="D363" s="228" t="s">
        <v>143</v>
      </c>
      <c r="E363" s="229" t="s">
        <v>522</v>
      </c>
      <c r="F363" s="230" t="s">
        <v>523</v>
      </c>
      <c r="G363" s="231" t="s">
        <v>190</v>
      </c>
      <c r="H363" s="232">
        <v>9.4000000000000004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45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147</v>
      </c>
      <c r="AT363" s="240" t="s">
        <v>143</v>
      </c>
      <c r="AU363" s="240" t="s">
        <v>88</v>
      </c>
      <c r="AY363" s="18" t="s">
        <v>141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37</v>
      </c>
      <c r="BK363" s="241">
        <f>ROUND(I363*H363,2)</f>
        <v>0</v>
      </c>
      <c r="BL363" s="18" t="s">
        <v>147</v>
      </c>
      <c r="BM363" s="240" t="s">
        <v>524</v>
      </c>
    </row>
    <row r="364" s="12" customFormat="1" ht="22.8" customHeight="1">
      <c r="A364" s="12"/>
      <c r="B364" s="212"/>
      <c r="C364" s="213"/>
      <c r="D364" s="214" t="s">
        <v>79</v>
      </c>
      <c r="E364" s="226" t="s">
        <v>525</v>
      </c>
      <c r="F364" s="226" t="s">
        <v>526</v>
      </c>
      <c r="G364" s="213"/>
      <c r="H364" s="213"/>
      <c r="I364" s="216"/>
      <c r="J364" s="227">
        <f>BK364</f>
        <v>0</v>
      </c>
      <c r="K364" s="213"/>
      <c r="L364" s="218"/>
      <c r="M364" s="219"/>
      <c r="N364" s="220"/>
      <c r="O364" s="220"/>
      <c r="P364" s="221">
        <f>SUM(P365:P370)</f>
        <v>0</v>
      </c>
      <c r="Q364" s="220"/>
      <c r="R364" s="221">
        <f>SUM(R365:R370)</f>
        <v>0</v>
      </c>
      <c r="S364" s="220"/>
      <c r="T364" s="222">
        <f>SUM(T365:T370)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3" t="s">
        <v>37</v>
      </c>
      <c r="AT364" s="224" t="s">
        <v>79</v>
      </c>
      <c r="AU364" s="224" t="s">
        <v>37</v>
      </c>
      <c r="AY364" s="223" t="s">
        <v>141</v>
      </c>
      <c r="BK364" s="225">
        <f>SUM(BK365:BK370)</f>
        <v>0</v>
      </c>
    </row>
    <row r="365" s="2" customFormat="1" ht="24.15" customHeight="1">
      <c r="A365" s="39"/>
      <c r="B365" s="40"/>
      <c r="C365" s="228" t="s">
        <v>527</v>
      </c>
      <c r="D365" s="228" t="s">
        <v>143</v>
      </c>
      <c r="E365" s="229" t="s">
        <v>528</v>
      </c>
      <c r="F365" s="230" t="s">
        <v>529</v>
      </c>
      <c r="G365" s="231" t="s">
        <v>257</v>
      </c>
      <c r="H365" s="232">
        <v>370</v>
      </c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45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147</v>
      </c>
      <c r="AT365" s="240" t="s">
        <v>143</v>
      </c>
      <c r="AU365" s="240" t="s">
        <v>88</v>
      </c>
      <c r="AY365" s="18" t="s">
        <v>141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37</v>
      </c>
      <c r="BK365" s="241">
        <f>ROUND(I365*H365,2)</f>
        <v>0</v>
      </c>
      <c r="BL365" s="18" t="s">
        <v>147</v>
      </c>
      <c r="BM365" s="240" t="s">
        <v>530</v>
      </c>
    </row>
    <row r="366" s="14" customFormat="1">
      <c r="A366" s="14"/>
      <c r="B366" s="253"/>
      <c r="C366" s="254"/>
      <c r="D366" s="244" t="s">
        <v>149</v>
      </c>
      <c r="E366" s="255" t="s">
        <v>1</v>
      </c>
      <c r="F366" s="256" t="s">
        <v>531</v>
      </c>
      <c r="G366" s="254"/>
      <c r="H366" s="257">
        <v>370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149</v>
      </c>
      <c r="AU366" s="263" t="s">
        <v>88</v>
      </c>
      <c r="AV366" s="14" t="s">
        <v>88</v>
      </c>
      <c r="AW366" s="14" t="s">
        <v>36</v>
      </c>
      <c r="AX366" s="14" t="s">
        <v>37</v>
      </c>
      <c r="AY366" s="263" t="s">
        <v>141</v>
      </c>
    </row>
    <row r="367" s="2" customFormat="1" ht="24.15" customHeight="1">
      <c r="A367" s="39"/>
      <c r="B367" s="40"/>
      <c r="C367" s="228" t="s">
        <v>532</v>
      </c>
      <c r="D367" s="228" t="s">
        <v>143</v>
      </c>
      <c r="E367" s="229" t="s">
        <v>533</v>
      </c>
      <c r="F367" s="230" t="s">
        <v>534</v>
      </c>
      <c r="G367" s="231" t="s">
        <v>257</v>
      </c>
      <c r="H367" s="232">
        <v>120</v>
      </c>
      <c r="I367" s="233"/>
      <c r="J367" s="234">
        <f>ROUND(I367*H367,2)</f>
        <v>0</v>
      </c>
      <c r="K367" s="235"/>
      <c r="L367" s="45"/>
      <c r="M367" s="236" t="s">
        <v>1</v>
      </c>
      <c r="N367" s="237" t="s">
        <v>45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147</v>
      </c>
      <c r="AT367" s="240" t="s">
        <v>143</v>
      </c>
      <c r="AU367" s="240" t="s">
        <v>88</v>
      </c>
      <c r="AY367" s="18" t="s">
        <v>141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37</v>
      </c>
      <c r="BK367" s="241">
        <f>ROUND(I367*H367,2)</f>
        <v>0</v>
      </c>
      <c r="BL367" s="18" t="s">
        <v>147</v>
      </c>
      <c r="BM367" s="240" t="s">
        <v>535</v>
      </c>
    </row>
    <row r="368" s="2" customFormat="1" ht="14.4" customHeight="1">
      <c r="A368" s="39"/>
      <c r="B368" s="40"/>
      <c r="C368" s="228" t="s">
        <v>536</v>
      </c>
      <c r="D368" s="228" t="s">
        <v>143</v>
      </c>
      <c r="E368" s="229" t="s">
        <v>537</v>
      </c>
      <c r="F368" s="230" t="s">
        <v>538</v>
      </c>
      <c r="G368" s="231" t="s">
        <v>411</v>
      </c>
      <c r="H368" s="232">
        <v>50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45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147</v>
      </c>
      <c r="AT368" s="240" t="s">
        <v>143</v>
      </c>
      <c r="AU368" s="240" t="s">
        <v>88</v>
      </c>
      <c r="AY368" s="18" t="s">
        <v>141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37</v>
      </c>
      <c r="BK368" s="241">
        <f>ROUND(I368*H368,2)</f>
        <v>0</v>
      </c>
      <c r="BL368" s="18" t="s">
        <v>147</v>
      </c>
      <c r="BM368" s="240" t="s">
        <v>539</v>
      </c>
    </row>
    <row r="369" s="2" customFormat="1" ht="24.15" customHeight="1">
      <c r="A369" s="39"/>
      <c r="B369" s="40"/>
      <c r="C369" s="228" t="s">
        <v>540</v>
      </c>
      <c r="D369" s="228" t="s">
        <v>143</v>
      </c>
      <c r="E369" s="229" t="s">
        <v>541</v>
      </c>
      <c r="F369" s="230" t="s">
        <v>542</v>
      </c>
      <c r="G369" s="231" t="s">
        <v>411</v>
      </c>
      <c r="H369" s="232">
        <v>60</v>
      </c>
      <c r="I369" s="233"/>
      <c r="J369" s="234">
        <f>ROUND(I369*H369,2)</f>
        <v>0</v>
      </c>
      <c r="K369" s="235"/>
      <c r="L369" s="45"/>
      <c r="M369" s="236" t="s">
        <v>1</v>
      </c>
      <c r="N369" s="237" t="s">
        <v>45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147</v>
      </c>
      <c r="AT369" s="240" t="s">
        <v>143</v>
      </c>
      <c r="AU369" s="240" t="s">
        <v>88</v>
      </c>
      <c r="AY369" s="18" t="s">
        <v>141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37</v>
      </c>
      <c r="BK369" s="241">
        <f>ROUND(I369*H369,2)</f>
        <v>0</v>
      </c>
      <c r="BL369" s="18" t="s">
        <v>147</v>
      </c>
      <c r="BM369" s="240" t="s">
        <v>543</v>
      </c>
    </row>
    <row r="370" s="2" customFormat="1" ht="24.15" customHeight="1">
      <c r="A370" s="39"/>
      <c r="B370" s="40"/>
      <c r="C370" s="228" t="s">
        <v>544</v>
      </c>
      <c r="D370" s="228" t="s">
        <v>143</v>
      </c>
      <c r="E370" s="229" t="s">
        <v>545</v>
      </c>
      <c r="F370" s="230" t="s">
        <v>546</v>
      </c>
      <c r="G370" s="231" t="s">
        <v>411</v>
      </c>
      <c r="H370" s="232">
        <v>8</v>
      </c>
      <c r="I370" s="233"/>
      <c r="J370" s="234">
        <f>ROUND(I370*H370,2)</f>
        <v>0</v>
      </c>
      <c r="K370" s="235"/>
      <c r="L370" s="45"/>
      <c r="M370" s="236" t="s">
        <v>1</v>
      </c>
      <c r="N370" s="237" t="s">
        <v>45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147</v>
      </c>
      <c r="AT370" s="240" t="s">
        <v>143</v>
      </c>
      <c r="AU370" s="240" t="s">
        <v>88</v>
      </c>
      <c r="AY370" s="18" t="s">
        <v>141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37</v>
      </c>
      <c r="BK370" s="241">
        <f>ROUND(I370*H370,2)</f>
        <v>0</v>
      </c>
      <c r="BL370" s="18" t="s">
        <v>147</v>
      </c>
      <c r="BM370" s="240" t="s">
        <v>547</v>
      </c>
    </row>
    <row r="371" s="12" customFormat="1" ht="22.8" customHeight="1">
      <c r="A371" s="12"/>
      <c r="B371" s="212"/>
      <c r="C371" s="213"/>
      <c r="D371" s="214" t="s">
        <v>79</v>
      </c>
      <c r="E371" s="226" t="s">
        <v>548</v>
      </c>
      <c r="F371" s="226" t="s">
        <v>549</v>
      </c>
      <c r="G371" s="213"/>
      <c r="H371" s="213"/>
      <c r="I371" s="216"/>
      <c r="J371" s="227">
        <f>BK371</f>
        <v>0</v>
      </c>
      <c r="K371" s="213"/>
      <c r="L371" s="218"/>
      <c r="M371" s="219"/>
      <c r="N371" s="220"/>
      <c r="O371" s="220"/>
      <c r="P371" s="221">
        <f>SUM(P372:P382)</f>
        <v>0</v>
      </c>
      <c r="Q371" s="220"/>
      <c r="R371" s="221">
        <f>SUM(R372:R382)</f>
        <v>10.380150000000002</v>
      </c>
      <c r="S371" s="220"/>
      <c r="T371" s="222">
        <f>SUM(T372:T382)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23" t="s">
        <v>37</v>
      </c>
      <c r="AT371" s="224" t="s">
        <v>79</v>
      </c>
      <c r="AU371" s="224" t="s">
        <v>37</v>
      </c>
      <c r="AY371" s="223" t="s">
        <v>141</v>
      </c>
      <c r="BK371" s="225">
        <f>SUM(BK372:BK382)</f>
        <v>0</v>
      </c>
    </row>
    <row r="372" s="2" customFormat="1" ht="24.15" customHeight="1">
      <c r="A372" s="39"/>
      <c r="B372" s="40"/>
      <c r="C372" s="228" t="s">
        <v>550</v>
      </c>
      <c r="D372" s="228" t="s">
        <v>143</v>
      </c>
      <c r="E372" s="229" t="s">
        <v>551</v>
      </c>
      <c r="F372" s="230" t="s">
        <v>552</v>
      </c>
      <c r="G372" s="231" t="s">
        <v>146</v>
      </c>
      <c r="H372" s="232">
        <v>13.52</v>
      </c>
      <c r="I372" s="233"/>
      <c r="J372" s="234">
        <f>ROUND(I372*H372,2)</f>
        <v>0</v>
      </c>
      <c r="K372" s="235"/>
      <c r="L372" s="45"/>
      <c r="M372" s="236" t="s">
        <v>1</v>
      </c>
      <c r="N372" s="237" t="s">
        <v>45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147</v>
      </c>
      <c r="AT372" s="240" t="s">
        <v>143</v>
      </c>
      <c r="AU372" s="240" t="s">
        <v>88</v>
      </c>
      <c r="AY372" s="18" t="s">
        <v>141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37</v>
      </c>
      <c r="BK372" s="241">
        <f>ROUND(I372*H372,2)</f>
        <v>0</v>
      </c>
      <c r="BL372" s="18" t="s">
        <v>147</v>
      </c>
      <c r="BM372" s="240" t="s">
        <v>553</v>
      </c>
    </row>
    <row r="373" s="2" customFormat="1" ht="14.4" customHeight="1">
      <c r="A373" s="39"/>
      <c r="B373" s="40"/>
      <c r="C373" s="228" t="s">
        <v>554</v>
      </c>
      <c r="D373" s="297" t="s">
        <v>143</v>
      </c>
      <c r="E373" s="229" t="s">
        <v>555</v>
      </c>
      <c r="F373" s="230" t="s">
        <v>556</v>
      </c>
      <c r="G373" s="231" t="s">
        <v>208</v>
      </c>
      <c r="H373" s="232">
        <v>817</v>
      </c>
      <c r="I373" s="233"/>
      <c r="J373" s="234">
        <f>ROUND(I373*H373,2)</f>
        <v>0</v>
      </c>
      <c r="K373" s="235"/>
      <c r="L373" s="45"/>
      <c r="M373" s="236" t="s">
        <v>1</v>
      </c>
      <c r="N373" s="237" t="s">
        <v>45</v>
      </c>
      <c r="O373" s="92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147</v>
      </c>
      <c r="AT373" s="240" t="s">
        <v>143</v>
      </c>
      <c r="AU373" s="240" t="s">
        <v>88</v>
      </c>
      <c r="AY373" s="18" t="s">
        <v>141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37</v>
      </c>
      <c r="BK373" s="241">
        <f>ROUND(I373*H373,2)</f>
        <v>0</v>
      </c>
      <c r="BL373" s="18" t="s">
        <v>147</v>
      </c>
      <c r="BM373" s="240" t="s">
        <v>557</v>
      </c>
    </row>
    <row r="374" s="2" customFormat="1" ht="14.4" customHeight="1">
      <c r="A374" s="39"/>
      <c r="B374" s="40"/>
      <c r="C374" s="275" t="s">
        <v>558</v>
      </c>
      <c r="D374" s="298" t="s">
        <v>199</v>
      </c>
      <c r="E374" s="276" t="s">
        <v>559</v>
      </c>
      <c r="F374" s="277" t="s">
        <v>560</v>
      </c>
      <c r="G374" s="278" t="s">
        <v>146</v>
      </c>
      <c r="H374" s="279">
        <v>18.873000000000001</v>
      </c>
      <c r="I374" s="280"/>
      <c r="J374" s="281">
        <f>ROUND(I374*H374,2)</f>
        <v>0</v>
      </c>
      <c r="K374" s="282"/>
      <c r="L374" s="283"/>
      <c r="M374" s="284" t="s">
        <v>1</v>
      </c>
      <c r="N374" s="285" t="s">
        <v>45</v>
      </c>
      <c r="O374" s="92"/>
      <c r="P374" s="238">
        <f>O374*H374</f>
        <v>0</v>
      </c>
      <c r="Q374" s="238">
        <v>0.55000000000000004</v>
      </c>
      <c r="R374" s="238">
        <f>Q374*H374</f>
        <v>10.380150000000002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187</v>
      </c>
      <c r="AT374" s="240" t="s">
        <v>199</v>
      </c>
      <c r="AU374" s="240" t="s">
        <v>88</v>
      </c>
      <c r="AY374" s="18" t="s">
        <v>141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37</v>
      </c>
      <c r="BK374" s="241">
        <f>ROUND(I374*H374,2)</f>
        <v>0</v>
      </c>
      <c r="BL374" s="18" t="s">
        <v>147</v>
      </c>
      <c r="BM374" s="240" t="s">
        <v>561</v>
      </c>
    </row>
    <row r="375" s="14" customFormat="1">
      <c r="A375" s="14"/>
      <c r="B375" s="253"/>
      <c r="C375" s="254"/>
      <c r="D375" s="244" t="s">
        <v>149</v>
      </c>
      <c r="E375" s="255" t="s">
        <v>1</v>
      </c>
      <c r="F375" s="256" t="s">
        <v>562</v>
      </c>
      <c r="G375" s="254"/>
      <c r="H375" s="257">
        <v>17.974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149</v>
      </c>
      <c r="AU375" s="263" t="s">
        <v>88</v>
      </c>
      <c r="AV375" s="14" t="s">
        <v>88</v>
      </c>
      <c r="AW375" s="14" t="s">
        <v>36</v>
      </c>
      <c r="AX375" s="14" t="s">
        <v>37</v>
      </c>
      <c r="AY375" s="263" t="s">
        <v>141</v>
      </c>
    </row>
    <row r="376" s="14" customFormat="1">
      <c r="A376" s="14"/>
      <c r="B376" s="253"/>
      <c r="C376" s="254"/>
      <c r="D376" s="244" t="s">
        <v>149</v>
      </c>
      <c r="E376" s="254"/>
      <c r="F376" s="256" t="s">
        <v>563</v>
      </c>
      <c r="G376" s="254"/>
      <c r="H376" s="257">
        <v>18.873000000000001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3" t="s">
        <v>149</v>
      </c>
      <c r="AU376" s="263" t="s">
        <v>88</v>
      </c>
      <c r="AV376" s="14" t="s">
        <v>88</v>
      </c>
      <c r="AW376" s="14" t="s">
        <v>4</v>
      </c>
      <c r="AX376" s="14" t="s">
        <v>37</v>
      </c>
      <c r="AY376" s="263" t="s">
        <v>141</v>
      </c>
    </row>
    <row r="377" s="2" customFormat="1" ht="24.15" customHeight="1">
      <c r="A377" s="39"/>
      <c r="B377" s="40"/>
      <c r="C377" s="228" t="s">
        <v>564</v>
      </c>
      <c r="D377" s="228" t="s">
        <v>143</v>
      </c>
      <c r="E377" s="229" t="s">
        <v>565</v>
      </c>
      <c r="F377" s="230" t="s">
        <v>566</v>
      </c>
      <c r="G377" s="231" t="s">
        <v>208</v>
      </c>
      <c r="H377" s="232">
        <v>980.39999999999998</v>
      </c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45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147</v>
      </c>
      <c r="AT377" s="240" t="s">
        <v>143</v>
      </c>
      <c r="AU377" s="240" t="s">
        <v>88</v>
      </c>
      <c r="AY377" s="18" t="s">
        <v>141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37</v>
      </c>
      <c r="BK377" s="241">
        <f>ROUND(I377*H377,2)</f>
        <v>0</v>
      </c>
      <c r="BL377" s="18" t="s">
        <v>147</v>
      </c>
      <c r="BM377" s="240" t="s">
        <v>567</v>
      </c>
    </row>
    <row r="378" s="14" customFormat="1">
      <c r="A378" s="14"/>
      <c r="B378" s="253"/>
      <c r="C378" s="254"/>
      <c r="D378" s="244" t="s">
        <v>149</v>
      </c>
      <c r="E378" s="255" t="s">
        <v>1</v>
      </c>
      <c r="F378" s="256" t="s">
        <v>568</v>
      </c>
      <c r="G378" s="254"/>
      <c r="H378" s="257">
        <v>980.39999999999998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149</v>
      </c>
      <c r="AU378" s="263" t="s">
        <v>88</v>
      </c>
      <c r="AV378" s="14" t="s">
        <v>88</v>
      </c>
      <c r="AW378" s="14" t="s">
        <v>36</v>
      </c>
      <c r="AX378" s="14" t="s">
        <v>37</v>
      </c>
      <c r="AY378" s="263" t="s">
        <v>141</v>
      </c>
    </row>
    <row r="379" s="2" customFormat="1" ht="14.4" customHeight="1">
      <c r="A379" s="39"/>
      <c r="B379" s="40"/>
      <c r="C379" s="275" t="s">
        <v>569</v>
      </c>
      <c r="D379" s="275" t="s">
        <v>199</v>
      </c>
      <c r="E379" s="276" t="s">
        <v>570</v>
      </c>
      <c r="F379" s="277" t="s">
        <v>571</v>
      </c>
      <c r="G379" s="278" t="s">
        <v>146</v>
      </c>
      <c r="H379" s="279">
        <v>16.236000000000001</v>
      </c>
      <c r="I379" s="280"/>
      <c r="J379" s="281">
        <f>ROUND(I379*H379,2)</f>
        <v>0</v>
      </c>
      <c r="K379" s="282"/>
      <c r="L379" s="283"/>
      <c r="M379" s="284" t="s">
        <v>1</v>
      </c>
      <c r="N379" s="285" t="s">
        <v>45</v>
      </c>
      <c r="O379" s="92"/>
      <c r="P379" s="238">
        <f>O379*H379</f>
        <v>0</v>
      </c>
      <c r="Q379" s="238">
        <v>0</v>
      </c>
      <c r="R379" s="238">
        <f>Q379*H379</f>
        <v>0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187</v>
      </c>
      <c r="AT379" s="240" t="s">
        <v>199</v>
      </c>
      <c r="AU379" s="240" t="s">
        <v>88</v>
      </c>
      <c r="AY379" s="18" t="s">
        <v>141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37</v>
      </c>
      <c r="BK379" s="241">
        <f>ROUND(I379*H379,2)</f>
        <v>0</v>
      </c>
      <c r="BL379" s="18" t="s">
        <v>147</v>
      </c>
      <c r="BM379" s="240" t="s">
        <v>572</v>
      </c>
    </row>
    <row r="380" s="14" customFormat="1">
      <c r="A380" s="14"/>
      <c r="B380" s="253"/>
      <c r="C380" s="254"/>
      <c r="D380" s="244" t="s">
        <v>149</v>
      </c>
      <c r="E380" s="255" t="s">
        <v>1</v>
      </c>
      <c r="F380" s="256" t="s">
        <v>573</v>
      </c>
      <c r="G380" s="254"/>
      <c r="H380" s="257">
        <v>14.118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3" t="s">
        <v>149</v>
      </c>
      <c r="AU380" s="263" t="s">
        <v>88</v>
      </c>
      <c r="AV380" s="14" t="s">
        <v>88</v>
      </c>
      <c r="AW380" s="14" t="s">
        <v>36</v>
      </c>
      <c r="AX380" s="14" t="s">
        <v>80</v>
      </c>
      <c r="AY380" s="263" t="s">
        <v>141</v>
      </c>
    </row>
    <row r="381" s="14" customFormat="1">
      <c r="A381" s="14"/>
      <c r="B381" s="253"/>
      <c r="C381" s="254"/>
      <c r="D381" s="244" t="s">
        <v>149</v>
      </c>
      <c r="E381" s="255" t="s">
        <v>1</v>
      </c>
      <c r="F381" s="256" t="s">
        <v>574</v>
      </c>
      <c r="G381" s="254"/>
      <c r="H381" s="257">
        <v>16.236000000000001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149</v>
      </c>
      <c r="AU381" s="263" t="s">
        <v>88</v>
      </c>
      <c r="AV381" s="14" t="s">
        <v>88</v>
      </c>
      <c r="AW381" s="14" t="s">
        <v>36</v>
      </c>
      <c r="AX381" s="14" t="s">
        <v>37</v>
      </c>
      <c r="AY381" s="263" t="s">
        <v>141</v>
      </c>
    </row>
    <row r="382" s="2" customFormat="1" ht="24.15" customHeight="1">
      <c r="A382" s="39"/>
      <c r="B382" s="40"/>
      <c r="C382" s="228" t="s">
        <v>575</v>
      </c>
      <c r="D382" s="228" t="s">
        <v>143</v>
      </c>
      <c r="E382" s="229" t="s">
        <v>576</v>
      </c>
      <c r="F382" s="230" t="s">
        <v>577</v>
      </c>
      <c r="G382" s="231" t="s">
        <v>190</v>
      </c>
      <c r="H382" s="232">
        <v>8.9399999999999995</v>
      </c>
      <c r="I382" s="233"/>
      <c r="J382" s="234">
        <f>ROUND(I382*H382,2)</f>
        <v>0</v>
      </c>
      <c r="K382" s="235"/>
      <c r="L382" s="45"/>
      <c r="M382" s="236" t="s">
        <v>1</v>
      </c>
      <c r="N382" s="237" t="s">
        <v>45</v>
      </c>
      <c r="O382" s="92"/>
      <c r="P382" s="238">
        <f>O382*H382</f>
        <v>0</v>
      </c>
      <c r="Q382" s="238">
        <v>0</v>
      </c>
      <c r="R382" s="238">
        <f>Q382*H382</f>
        <v>0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147</v>
      </c>
      <c r="AT382" s="240" t="s">
        <v>143</v>
      </c>
      <c r="AU382" s="240" t="s">
        <v>88</v>
      </c>
      <c r="AY382" s="18" t="s">
        <v>141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37</v>
      </c>
      <c r="BK382" s="241">
        <f>ROUND(I382*H382,2)</f>
        <v>0</v>
      </c>
      <c r="BL382" s="18" t="s">
        <v>147</v>
      </c>
      <c r="BM382" s="240" t="s">
        <v>578</v>
      </c>
    </row>
    <row r="383" s="12" customFormat="1" ht="22.8" customHeight="1">
      <c r="A383" s="12"/>
      <c r="B383" s="212"/>
      <c r="C383" s="213"/>
      <c r="D383" s="214" t="s">
        <v>79</v>
      </c>
      <c r="E383" s="226" t="s">
        <v>579</v>
      </c>
      <c r="F383" s="226" t="s">
        <v>580</v>
      </c>
      <c r="G383" s="213"/>
      <c r="H383" s="213"/>
      <c r="I383" s="216"/>
      <c r="J383" s="227">
        <f>BK383</f>
        <v>0</v>
      </c>
      <c r="K383" s="213"/>
      <c r="L383" s="218"/>
      <c r="M383" s="219"/>
      <c r="N383" s="220"/>
      <c r="O383" s="220"/>
      <c r="P383" s="221">
        <f>SUM(P384:P392)</f>
        <v>0</v>
      </c>
      <c r="Q383" s="220"/>
      <c r="R383" s="221">
        <f>SUM(R384:R392)</f>
        <v>0.223965</v>
      </c>
      <c r="S383" s="220"/>
      <c r="T383" s="222">
        <f>SUM(T384:T392)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3" t="s">
        <v>37</v>
      </c>
      <c r="AT383" s="224" t="s">
        <v>79</v>
      </c>
      <c r="AU383" s="224" t="s">
        <v>37</v>
      </c>
      <c r="AY383" s="223" t="s">
        <v>141</v>
      </c>
      <c r="BK383" s="225">
        <f>SUM(BK384:BK392)</f>
        <v>0</v>
      </c>
    </row>
    <row r="384" s="2" customFormat="1" ht="14.4" customHeight="1">
      <c r="A384" s="39"/>
      <c r="B384" s="40"/>
      <c r="C384" s="228" t="s">
        <v>581</v>
      </c>
      <c r="D384" s="297" t="s">
        <v>143</v>
      </c>
      <c r="E384" s="229" t="s">
        <v>582</v>
      </c>
      <c r="F384" s="230" t="s">
        <v>583</v>
      </c>
      <c r="G384" s="231" t="s">
        <v>257</v>
      </c>
      <c r="H384" s="232">
        <v>73.5</v>
      </c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45</v>
      </c>
      <c r="O384" s="92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147</v>
      </c>
      <c r="AT384" s="240" t="s">
        <v>143</v>
      </c>
      <c r="AU384" s="240" t="s">
        <v>88</v>
      </c>
      <c r="AY384" s="18" t="s">
        <v>141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37</v>
      </c>
      <c r="BK384" s="241">
        <f>ROUND(I384*H384,2)</f>
        <v>0</v>
      </c>
      <c r="BL384" s="18" t="s">
        <v>147</v>
      </c>
      <c r="BM384" s="240" t="s">
        <v>584</v>
      </c>
    </row>
    <row r="385" s="14" customFormat="1">
      <c r="A385" s="14"/>
      <c r="B385" s="253"/>
      <c r="C385" s="254"/>
      <c r="D385" s="244" t="s">
        <v>149</v>
      </c>
      <c r="E385" s="255" t="s">
        <v>1</v>
      </c>
      <c r="F385" s="256" t="s">
        <v>585</v>
      </c>
      <c r="G385" s="254"/>
      <c r="H385" s="257">
        <v>73.5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149</v>
      </c>
      <c r="AU385" s="263" t="s">
        <v>88</v>
      </c>
      <c r="AV385" s="14" t="s">
        <v>88</v>
      </c>
      <c r="AW385" s="14" t="s">
        <v>36</v>
      </c>
      <c r="AX385" s="14" t="s">
        <v>37</v>
      </c>
      <c r="AY385" s="263" t="s">
        <v>141</v>
      </c>
    </row>
    <row r="386" s="2" customFormat="1" ht="24.15" customHeight="1">
      <c r="A386" s="39"/>
      <c r="B386" s="40"/>
      <c r="C386" s="228" t="s">
        <v>586</v>
      </c>
      <c r="D386" s="228" t="s">
        <v>143</v>
      </c>
      <c r="E386" s="229" t="s">
        <v>587</v>
      </c>
      <c r="F386" s="230" t="s">
        <v>588</v>
      </c>
      <c r="G386" s="231" t="s">
        <v>257</v>
      </c>
      <c r="H386" s="232">
        <v>195</v>
      </c>
      <c r="I386" s="233"/>
      <c r="J386" s="234">
        <f>ROUND(I386*H386,2)</f>
        <v>0</v>
      </c>
      <c r="K386" s="235"/>
      <c r="L386" s="45"/>
      <c r="M386" s="236" t="s">
        <v>1</v>
      </c>
      <c r="N386" s="237" t="s">
        <v>45</v>
      </c>
      <c r="O386" s="92"/>
      <c r="P386" s="238">
        <f>O386*H386</f>
        <v>0</v>
      </c>
      <c r="Q386" s="238">
        <v>0</v>
      </c>
      <c r="R386" s="238">
        <f>Q386*H386</f>
        <v>0</v>
      </c>
      <c r="S386" s="238">
        <v>0</v>
      </c>
      <c r="T386" s="23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0" t="s">
        <v>147</v>
      </c>
      <c r="AT386" s="240" t="s">
        <v>143</v>
      </c>
      <c r="AU386" s="240" t="s">
        <v>88</v>
      </c>
      <c r="AY386" s="18" t="s">
        <v>141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37</v>
      </c>
      <c r="BK386" s="241">
        <f>ROUND(I386*H386,2)</f>
        <v>0</v>
      </c>
      <c r="BL386" s="18" t="s">
        <v>147</v>
      </c>
      <c r="BM386" s="240" t="s">
        <v>589</v>
      </c>
    </row>
    <row r="387" s="14" customFormat="1">
      <c r="A387" s="14"/>
      <c r="B387" s="253"/>
      <c r="C387" s="254"/>
      <c r="D387" s="244" t="s">
        <v>149</v>
      </c>
      <c r="E387" s="255" t="s">
        <v>1</v>
      </c>
      <c r="F387" s="256" t="s">
        <v>590</v>
      </c>
      <c r="G387" s="254"/>
      <c r="H387" s="257">
        <v>195</v>
      </c>
      <c r="I387" s="258"/>
      <c r="J387" s="254"/>
      <c r="K387" s="254"/>
      <c r="L387" s="259"/>
      <c r="M387" s="260"/>
      <c r="N387" s="261"/>
      <c r="O387" s="261"/>
      <c r="P387" s="261"/>
      <c r="Q387" s="261"/>
      <c r="R387" s="261"/>
      <c r="S387" s="261"/>
      <c r="T387" s="26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3" t="s">
        <v>149</v>
      </c>
      <c r="AU387" s="263" t="s">
        <v>88</v>
      </c>
      <c r="AV387" s="14" t="s">
        <v>88</v>
      </c>
      <c r="AW387" s="14" t="s">
        <v>36</v>
      </c>
      <c r="AX387" s="14" t="s">
        <v>37</v>
      </c>
      <c r="AY387" s="263" t="s">
        <v>141</v>
      </c>
    </row>
    <row r="388" s="2" customFormat="1" ht="24.15" customHeight="1">
      <c r="A388" s="39"/>
      <c r="B388" s="40"/>
      <c r="C388" s="228" t="s">
        <v>591</v>
      </c>
      <c r="D388" s="228" t="s">
        <v>143</v>
      </c>
      <c r="E388" s="229" t="s">
        <v>592</v>
      </c>
      <c r="F388" s="230" t="s">
        <v>593</v>
      </c>
      <c r="G388" s="231" t="s">
        <v>257</v>
      </c>
      <c r="H388" s="232">
        <v>2.3999999999999999</v>
      </c>
      <c r="I388" s="233"/>
      <c r="J388" s="234">
        <f>ROUND(I388*H388,2)</f>
        <v>0</v>
      </c>
      <c r="K388" s="235"/>
      <c r="L388" s="45"/>
      <c r="M388" s="236" t="s">
        <v>1</v>
      </c>
      <c r="N388" s="237" t="s">
        <v>45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147</v>
      </c>
      <c r="AT388" s="240" t="s">
        <v>143</v>
      </c>
      <c r="AU388" s="240" t="s">
        <v>88</v>
      </c>
      <c r="AY388" s="18" t="s">
        <v>141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37</v>
      </c>
      <c r="BK388" s="241">
        <f>ROUND(I388*H388,2)</f>
        <v>0</v>
      </c>
      <c r="BL388" s="18" t="s">
        <v>147</v>
      </c>
      <c r="BM388" s="240" t="s">
        <v>594</v>
      </c>
    </row>
    <row r="389" s="14" customFormat="1">
      <c r="A389" s="14"/>
      <c r="B389" s="253"/>
      <c r="C389" s="254"/>
      <c r="D389" s="244" t="s">
        <v>149</v>
      </c>
      <c r="E389" s="255" t="s">
        <v>1</v>
      </c>
      <c r="F389" s="256" t="s">
        <v>595</v>
      </c>
      <c r="G389" s="254"/>
      <c r="H389" s="257">
        <v>2.3999999999999999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3" t="s">
        <v>149</v>
      </c>
      <c r="AU389" s="263" t="s">
        <v>88</v>
      </c>
      <c r="AV389" s="14" t="s">
        <v>88</v>
      </c>
      <c r="AW389" s="14" t="s">
        <v>36</v>
      </c>
      <c r="AX389" s="14" t="s">
        <v>37</v>
      </c>
      <c r="AY389" s="263" t="s">
        <v>141</v>
      </c>
    </row>
    <row r="390" s="2" customFormat="1" ht="24.15" customHeight="1">
      <c r="A390" s="39"/>
      <c r="B390" s="40"/>
      <c r="C390" s="228" t="s">
        <v>596</v>
      </c>
      <c r="D390" s="297" t="s">
        <v>143</v>
      </c>
      <c r="E390" s="229" t="s">
        <v>597</v>
      </c>
      <c r="F390" s="230" t="s">
        <v>598</v>
      </c>
      <c r="G390" s="231" t="s">
        <v>257</v>
      </c>
      <c r="H390" s="232">
        <v>71.099999999999994</v>
      </c>
      <c r="I390" s="233"/>
      <c r="J390" s="234">
        <f>ROUND(I390*H390,2)</f>
        <v>0</v>
      </c>
      <c r="K390" s="235"/>
      <c r="L390" s="45"/>
      <c r="M390" s="236" t="s">
        <v>1</v>
      </c>
      <c r="N390" s="237" t="s">
        <v>45</v>
      </c>
      <c r="O390" s="92"/>
      <c r="P390" s="238">
        <f>O390*H390</f>
        <v>0</v>
      </c>
      <c r="Q390" s="238">
        <v>0.00315</v>
      </c>
      <c r="R390" s="238">
        <f>Q390*H390</f>
        <v>0.223965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147</v>
      </c>
      <c r="AT390" s="240" t="s">
        <v>143</v>
      </c>
      <c r="AU390" s="240" t="s">
        <v>88</v>
      </c>
      <c r="AY390" s="18" t="s">
        <v>141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37</v>
      </c>
      <c r="BK390" s="241">
        <f>ROUND(I390*H390,2)</f>
        <v>0</v>
      </c>
      <c r="BL390" s="18" t="s">
        <v>147</v>
      </c>
      <c r="BM390" s="240" t="s">
        <v>599</v>
      </c>
    </row>
    <row r="391" s="14" customFormat="1">
      <c r="A391" s="14"/>
      <c r="B391" s="253"/>
      <c r="C391" s="254"/>
      <c r="D391" s="244" t="s">
        <v>149</v>
      </c>
      <c r="E391" s="255" t="s">
        <v>1</v>
      </c>
      <c r="F391" s="256" t="s">
        <v>600</v>
      </c>
      <c r="G391" s="254"/>
      <c r="H391" s="257">
        <v>71.099999999999994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3" t="s">
        <v>149</v>
      </c>
      <c r="AU391" s="263" t="s">
        <v>88</v>
      </c>
      <c r="AV391" s="14" t="s">
        <v>88</v>
      </c>
      <c r="AW391" s="14" t="s">
        <v>36</v>
      </c>
      <c r="AX391" s="14" t="s">
        <v>37</v>
      </c>
      <c r="AY391" s="263" t="s">
        <v>141</v>
      </c>
    </row>
    <row r="392" s="2" customFormat="1" ht="24.15" customHeight="1">
      <c r="A392" s="39"/>
      <c r="B392" s="40"/>
      <c r="C392" s="228" t="s">
        <v>601</v>
      </c>
      <c r="D392" s="228" t="s">
        <v>143</v>
      </c>
      <c r="E392" s="229" t="s">
        <v>602</v>
      </c>
      <c r="F392" s="230" t="s">
        <v>603</v>
      </c>
      <c r="G392" s="231" t="s">
        <v>190</v>
      </c>
      <c r="H392" s="232">
        <v>0.19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45</v>
      </c>
      <c r="O392" s="92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147</v>
      </c>
      <c r="AT392" s="240" t="s">
        <v>143</v>
      </c>
      <c r="AU392" s="240" t="s">
        <v>88</v>
      </c>
      <c r="AY392" s="18" t="s">
        <v>141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37</v>
      </c>
      <c r="BK392" s="241">
        <f>ROUND(I392*H392,2)</f>
        <v>0</v>
      </c>
      <c r="BL392" s="18" t="s">
        <v>147</v>
      </c>
      <c r="BM392" s="240" t="s">
        <v>604</v>
      </c>
    </row>
    <row r="393" s="12" customFormat="1" ht="22.8" customHeight="1">
      <c r="A393" s="12"/>
      <c r="B393" s="212"/>
      <c r="C393" s="213"/>
      <c r="D393" s="214" t="s">
        <v>79</v>
      </c>
      <c r="E393" s="226" t="s">
        <v>605</v>
      </c>
      <c r="F393" s="226" t="s">
        <v>606</v>
      </c>
      <c r="G393" s="213"/>
      <c r="H393" s="213"/>
      <c r="I393" s="216"/>
      <c r="J393" s="227">
        <f>BK393</f>
        <v>0</v>
      </c>
      <c r="K393" s="213"/>
      <c r="L393" s="218"/>
      <c r="M393" s="219"/>
      <c r="N393" s="220"/>
      <c r="O393" s="220"/>
      <c r="P393" s="221">
        <f>SUM(P394:P400)</f>
        <v>0</v>
      </c>
      <c r="Q393" s="220"/>
      <c r="R393" s="221">
        <f>SUM(R394:R400)</f>
        <v>0</v>
      </c>
      <c r="S393" s="220"/>
      <c r="T393" s="222">
        <f>SUM(T394:T400)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23" t="s">
        <v>37</v>
      </c>
      <c r="AT393" s="224" t="s">
        <v>79</v>
      </c>
      <c r="AU393" s="224" t="s">
        <v>37</v>
      </c>
      <c r="AY393" s="223" t="s">
        <v>141</v>
      </c>
      <c r="BK393" s="225">
        <f>SUM(BK394:BK400)</f>
        <v>0</v>
      </c>
    </row>
    <row r="394" s="2" customFormat="1" ht="14.4" customHeight="1">
      <c r="A394" s="39"/>
      <c r="B394" s="40"/>
      <c r="C394" s="228" t="s">
        <v>607</v>
      </c>
      <c r="D394" s="228" t="s">
        <v>143</v>
      </c>
      <c r="E394" s="229" t="s">
        <v>608</v>
      </c>
      <c r="F394" s="230" t="s">
        <v>609</v>
      </c>
      <c r="G394" s="231" t="s">
        <v>208</v>
      </c>
      <c r="H394" s="232">
        <v>163.58000000000001</v>
      </c>
      <c r="I394" s="233"/>
      <c r="J394" s="234">
        <f>ROUND(I394*H394,2)</f>
        <v>0</v>
      </c>
      <c r="K394" s="235"/>
      <c r="L394" s="45"/>
      <c r="M394" s="236" t="s">
        <v>1</v>
      </c>
      <c r="N394" s="237" t="s">
        <v>45</v>
      </c>
      <c r="O394" s="92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147</v>
      </c>
      <c r="AT394" s="240" t="s">
        <v>143</v>
      </c>
      <c r="AU394" s="240" t="s">
        <v>88</v>
      </c>
      <c r="AY394" s="18" t="s">
        <v>141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37</v>
      </c>
      <c r="BK394" s="241">
        <f>ROUND(I394*H394,2)</f>
        <v>0</v>
      </c>
      <c r="BL394" s="18" t="s">
        <v>147</v>
      </c>
      <c r="BM394" s="240" t="s">
        <v>610</v>
      </c>
    </row>
    <row r="395" s="14" customFormat="1">
      <c r="A395" s="14"/>
      <c r="B395" s="253"/>
      <c r="C395" s="254"/>
      <c r="D395" s="244" t="s">
        <v>149</v>
      </c>
      <c r="E395" s="255" t="s">
        <v>1</v>
      </c>
      <c r="F395" s="256" t="s">
        <v>611</v>
      </c>
      <c r="G395" s="254"/>
      <c r="H395" s="257">
        <v>77.549999999999997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149</v>
      </c>
      <c r="AU395" s="263" t="s">
        <v>88</v>
      </c>
      <c r="AV395" s="14" t="s">
        <v>88</v>
      </c>
      <c r="AW395" s="14" t="s">
        <v>36</v>
      </c>
      <c r="AX395" s="14" t="s">
        <v>80</v>
      </c>
      <c r="AY395" s="263" t="s">
        <v>141</v>
      </c>
    </row>
    <row r="396" s="14" customFormat="1">
      <c r="A396" s="14"/>
      <c r="B396" s="253"/>
      <c r="C396" s="254"/>
      <c r="D396" s="244" t="s">
        <v>149</v>
      </c>
      <c r="E396" s="255" t="s">
        <v>1</v>
      </c>
      <c r="F396" s="256" t="s">
        <v>612</v>
      </c>
      <c r="G396" s="254"/>
      <c r="H396" s="257">
        <v>70.260000000000005</v>
      </c>
      <c r="I396" s="258"/>
      <c r="J396" s="254"/>
      <c r="K396" s="254"/>
      <c r="L396" s="259"/>
      <c r="M396" s="260"/>
      <c r="N396" s="261"/>
      <c r="O396" s="261"/>
      <c r="P396" s="261"/>
      <c r="Q396" s="261"/>
      <c r="R396" s="261"/>
      <c r="S396" s="261"/>
      <c r="T396" s="26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3" t="s">
        <v>149</v>
      </c>
      <c r="AU396" s="263" t="s">
        <v>88</v>
      </c>
      <c r="AV396" s="14" t="s">
        <v>88</v>
      </c>
      <c r="AW396" s="14" t="s">
        <v>36</v>
      </c>
      <c r="AX396" s="14" t="s">
        <v>80</v>
      </c>
      <c r="AY396" s="263" t="s">
        <v>141</v>
      </c>
    </row>
    <row r="397" s="14" customFormat="1">
      <c r="A397" s="14"/>
      <c r="B397" s="253"/>
      <c r="C397" s="254"/>
      <c r="D397" s="244" t="s">
        <v>149</v>
      </c>
      <c r="E397" s="255" t="s">
        <v>1</v>
      </c>
      <c r="F397" s="256" t="s">
        <v>613</v>
      </c>
      <c r="G397" s="254"/>
      <c r="H397" s="257">
        <v>15.77</v>
      </c>
      <c r="I397" s="258"/>
      <c r="J397" s="254"/>
      <c r="K397" s="254"/>
      <c r="L397" s="259"/>
      <c r="M397" s="260"/>
      <c r="N397" s="261"/>
      <c r="O397" s="261"/>
      <c r="P397" s="261"/>
      <c r="Q397" s="261"/>
      <c r="R397" s="261"/>
      <c r="S397" s="261"/>
      <c r="T397" s="26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3" t="s">
        <v>149</v>
      </c>
      <c r="AU397" s="263" t="s">
        <v>88</v>
      </c>
      <c r="AV397" s="14" t="s">
        <v>88</v>
      </c>
      <c r="AW397" s="14" t="s">
        <v>36</v>
      </c>
      <c r="AX397" s="14" t="s">
        <v>80</v>
      </c>
      <c r="AY397" s="263" t="s">
        <v>141</v>
      </c>
    </row>
    <row r="398" s="14" customFormat="1">
      <c r="A398" s="14"/>
      <c r="B398" s="253"/>
      <c r="C398" s="254"/>
      <c r="D398" s="244" t="s">
        <v>149</v>
      </c>
      <c r="E398" s="255" t="s">
        <v>1</v>
      </c>
      <c r="F398" s="256" t="s">
        <v>614</v>
      </c>
      <c r="G398" s="254"/>
      <c r="H398" s="257">
        <v>0</v>
      </c>
      <c r="I398" s="258"/>
      <c r="J398" s="254"/>
      <c r="K398" s="254"/>
      <c r="L398" s="259"/>
      <c r="M398" s="260"/>
      <c r="N398" s="261"/>
      <c r="O398" s="261"/>
      <c r="P398" s="261"/>
      <c r="Q398" s="261"/>
      <c r="R398" s="261"/>
      <c r="S398" s="261"/>
      <c r="T398" s="26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3" t="s">
        <v>149</v>
      </c>
      <c r="AU398" s="263" t="s">
        <v>88</v>
      </c>
      <c r="AV398" s="14" t="s">
        <v>88</v>
      </c>
      <c r="AW398" s="14" t="s">
        <v>36</v>
      </c>
      <c r="AX398" s="14" t="s">
        <v>80</v>
      </c>
      <c r="AY398" s="263" t="s">
        <v>141</v>
      </c>
    </row>
    <row r="399" s="15" customFormat="1">
      <c r="A399" s="15"/>
      <c r="B399" s="264"/>
      <c r="C399" s="265"/>
      <c r="D399" s="244" t="s">
        <v>149</v>
      </c>
      <c r="E399" s="266" t="s">
        <v>1</v>
      </c>
      <c r="F399" s="267" t="s">
        <v>155</v>
      </c>
      <c r="G399" s="265"/>
      <c r="H399" s="268">
        <v>163.58000000000001</v>
      </c>
      <c r="I399" s="269"/>
      <c r="J399" s="265"/>
      <c r="K399" s="265"/>
      <c r="L399" s="270"/>
      <c r="M399" s="271"/>
      <c r="N399" s="272"/>
      <c r="O399" s="272"/>
      <c r="P399" s="272"/>
      <c r="Q399" s="272"/>
      <c r="R399" s="272"/>
      <c r="S399" s="272"/>
      <c r="T399" s="27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4" t="s">
        <v>149</v>
      </c>
      <c r="AU399" s="274" t="s">
        <v>88</v>
      </c>
      <c r="AV399" s="15" t="s">
        <v>147</v>
      </c>
      <c r="AW399" s="15" t="s">
        <v>36</v>
      </c>
      <c r="AX399" s="15" t="s">
        <v>37</v>
      </c>
      <c r="AY399" s="274" t="s">
        <v>141</v>
      </c>
    </row>
    <row r="400" s="2" customFormat="1" ht="24.15" customHeight="1">
      <c r="A400" s="39"/>
      <c r="B400" s="40"/>
      <c r="C400" s="228" t="s">
        <v>615</v>
      </c>
      <c r="D400" s="228" t="s">
        <v>143</v>
      </c>
      <c r="E400" s="229" t="s">
        <v>616</v>
      </c>
      <c r="F400" s="230" t="s">
        <v>617</v>
      </c>
      <c r="G400" s="231" t="s">
        <v>208</v>
      </c>
      <c r="H400" s="232">
        <v>163.58000000000001</v>
      </c>
      <c r="I400" s="233"/>
      <c r="J400" s="234">
        <f>ROUND(I400*H400,2)</f>
        <v>0</v>
      </c>
      <c r="K400" s="235"/>
      <c r="L400" s="45"/>
      <c r="M400" s="236" t="s">
        <v>1</v>
      </c>
      <c r="N400" s="237" t="s">
        <v>45</v>
      </c>
      <c r="O400" s="92"/>
      <c r="P400" s="238">
        <f>O400*H400</f>
        <v>0</v>
      </c>
      <c r="Q400" s="238">
        <v>0</v>
      </c>
      <c r="R400" s="238">
        <f>Q400*H400</f>
        <v>0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147</v>
      </c>
      <c r="AT400" s="240" t="s">
        <v>143</v>
      </c>
      <c r="AU400" s="240" t="s">
        <v>88</v>
      </c>
      <c r="AY400" s="18" t="s">
        <v>141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37</v>
      </c>
      <c r="BK400" s="241">
        <f>ROUND(I400*H400,2)</f>
        <v>0</v>
      </c>
      <c r="BL400" s="18" t="s">
        <v>147</v>
      </c>
      <c r="BM400" s="240" t="s">
        <v>618</v>
      </c>
    </row>
    <row r="401" s="12" customFormat="1" ht="22.8" customHeight="1">
      <c r="A401" s="12"/>
      <c r="B401" s="212"/>
      <c r="C401" s="213"/>
      <c r="D401" s="214" t="s">
        <v>79</v>
      </c>
      <c r="E401" s="226" t="s">
        <v>619</v>
      </c>
      <c r="F401" s="226" t="s">
        <v>620</v>
      </c>
      <c r="G401" s="213"/>
      <c r="H401" s="213"/>
      <c r="I401" s="216"/>
      <c r="J401" s="227">
        <f>BK401</f>
        <v>0</v>
      </c>
      <c r="K401" s="213"/>
      <c r="L401" s="218"/>
      <c r="M401" s="219"/>
      <c r="N401" s="220"/>
      <c r="O401" s="220"/>
      <c r="P401" s="221">
        <f>SUM(P402:P407)</f>
        <v>0</v>
      </c>
      <c r="Q401" s="220"/>
      <c r="R401" s="221">
        <f>SUM(R402:R407)</f>
        <v>0</v>
      </c>
      <c r="S401" s="220"/>
      <c r="T401" s="222">
        <f>SUM(T402:T407)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3" t="s">
        <v>37</v>
      </c>
      <c r="AT401" s="224" t="s">
        <v>79</v>
      </c>
      <c r="AU401" s="224" t="s">
        <v>37</v>
      </c>
      <c r="AY401" s="223" t="s">
        <v>141</v>
      </c>
      <c r="BK401" s="225">
        <f>SUM(BK402:BK407)</f>
        <v>0</v>
      </c>
    </row>
    <row r="402" s="2" customFormat="1" ht="14.4" customHeight="1">
      <c r="A402" s="39"/>
      <c r="B402" s="40"/>
      <c r="C402" s="228" t="s">
        <v>621</v>
      </c>
      <c r="D402" s="297" t="s">
        <v>143</v>
      </c>
      <c r="E402" s="229" t="s">
        <v>622</v>
      </c>
      <c r="F402" s="230" t="s">
        <v>623</v>
      </c>
      <c r="G402" s="231" t="s">
        <v>420</v>
      </c>
      <c r="H402" s="232">
        <v>5</v>
      </c>
      <c r="I402" s="233"/>
      <c r="J402" s="234">
        <f>ROUND(I402*H402,2)</f>
        <v>0</v>
      </c>
      <c r="K402" s="235"/>
      <c r="L402" s="45"/>
      <c r="M402" s="236" t="s">
        <v>1</v>
      </c>
      <c r="N402" s="237" t="s">
        <v>45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147</v>
      </c>
      <c r="AT402" s="240" t="s">
        <v>143</v>
      </c>
      <c r="AU402" s="240" t="s">
        <v>88</v>
      </c>
      <c r="AY402" s="18" t="s">
        <v>141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37</v>
      </c>
      <c r="BK402" s="241">
        <f>ROUND(I402*H402,2)</f>
        <v>0</v>
      </c>
      <c r="BL402" s="18" t="s">
        <v>147</v>
      </c>
      <c r="BM402" s="240" t="s">
        <v>624</v>
      </c>
    </row>
    <row r="403" s="2" customFormat="1">
      <c r="A403" s="39"/>
      <c r="B403" s="40"/>
      <c r="C403" s="41"/>
      <c r="D403" s="244" t="s">
        <v>625</v>
      </c>
      <c r="E403" s="41"/>
      <c r="F403" s="299" t="s">
        <v>626</v>
      </c>
      <c r="G403" s="41"/>
      <c r="H403" s="41"/>
      <c r="I403" s="300"/>
      <c r="J403" s="41"/>
      <c r="K403" s="41"/>
      <c r="L403" s="45"/>
      <c r="M403" s="301"/>
      <c r="N403" s="302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625</v>
      </c>
      <c r="AU403" s="18" t="s">
        <v>88</v>
      </c>
    </row>
    <row r="404" s="2" customFormat="1" ht="14.4" customHeight="1">
      <c r="A404" s="39"/>
      <c r="B404" s="40"/>
      <c r="C404" s="228" t="s">
        <v>627</v>
      </c>
      <c r="D404" s="228" t="s">
        <v>143</v>
      </c>
      <c r="E404" s="229" t="s">
        <v>628</v>
      </c>
      <c r="F404" s="230" t="s">
        <v>629</v>
      </c>
      <c r="G404" s="231" t="s">
        <v>208</v>
      </c>
      <c r="H404" s="232">
        <v>13.050000000000001</v>
      </c>
      <c r="I404" s="233"/>
      <c r="J404" s="234">
        <f>ROUND(I404*H404,2)</f>
        <v>0</v>
      </c>
      <c r="K404" s="235"/>
      <c r="L404" s="45"/>
      <c r="M404" s="236" t="s">
        <v>1</v>
      </c>
      <c r="N404" s="237" t="s">
        <v>45</v>
      </c>
      <c r="O404" s="92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147</v>
      </c>
      <c r="AT404" s="240" t="s">
        <v>143</v>
      </c>
      <c r="AU404" s="240" t="s">
        <v>88</v>
      </c>
      <c r="AY404" s="18" t="s">
        <v>141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37</v>
      </c>
      <c r="BK404" s="241">
        <f>ROUND(I404*H404,2)</f>
        <v>0</v>
      </c>
      <c r="BL404" s="18" t="s">
        <v>147</v>
      </c>
      <c r="BM404" s="240" t="s">
        <v>630</v>
      </c>
    </row>
    <row r="405" s="14" customFormat="1">
      <c r="A405" s="14"/>
      <c r="B405" s="253"/>
      <c r="C405" s="254"/>
      <c r="D405" s="244" t="s">
        <v>149</v>
      </c>
      <c r="E405" s="255" t="s">
        <v>1</v>
      </c>
      <c r="F405" s="256" t="s">
        <v>631</v>
      </c>
      <c r="G405" s="254"/>
      <c r="H405" s="257">
        <v>8.6999999999999993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149</v>
      </c>
      <c r="AU405" s="263" t="s">
        <v>88</v>
      </c>
      <c r="AV405" s="14" t="s">
        <v>88</v>
      </c>
      <c r="AW405" s="14" t="s">
        <v>36</v>
      </c>
      <c r="AX405" s="14" t="s">
        <v>80</v>
      </c>
      <c r="AY405" s="263" t="s">
        <v>141</v>
      </c>
    </row>
    <row r="406" s="14" customFormat="1">
      <c r="A406" s="14"/>
      <c r="B406" s="253"/>
      <c r="C406" s="254"/>
      <c r="D406" s="244" t="s">
        <v>149</v>
      </c>
      <c r="E406" s="255" t="s">
        <v>1</v>
      </c>
      <c r="F406" s="256" t="s">
        <v>632</v>
      </c>
      <c r="G406" s="254"/>
      <c r="H406" s="257">
        <v>4.3499999999999996</v>
      </c>
      <c r="I406" s="258"/>
      <c r="J406" s="254"/>
      <c r="K406" s="254"/>
      <c r="L406" s="259"/>
      <c r="M406" s="260"/>
      <c r="N406" s="261"/>
      <c r="O406" s="261"/>
      <c r="P406" s="261"/>
      <c r="Q406" s="261"/>
      <c r="R406" s="261"/>
      <c r="S406" s="261"/>
      <c r="T406" s="26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3" t="s">
        <v>149</v>
      </c>
      <c r="AU406" s="263" t="s">
        <v>88</v>
      </c>
      <c r="AV406" s="14" t="s">
        <v>88</v>
      </c>
      <c r="AW406" s="14" t="s">
        <v>36</v>
      </c>
      <c r="AX406" s="14" t="s">
        <v>80</v>
      </c>
      <c r="AY406" s="263" t="s">
        <v>141</v>
      </c>
    </row>
    <row r="407" s="15" customFormat="1">
      <c r="A407" s="15"/>
      <c r="B407" s="264"/>
      <c r="C407" s="265"/>
      <c r="D407" s="244" t="s">
        <v>149</v>
      </c>
      <c r="E407" s="266" t="s">
        <v>1</v>
      </c>
      <c r="F407" s="267" t="s">
        <v>155</v>
      </c>
      <c r="G407" s="265"/>
      <c r="H407" s="268">
        <v>13.050000000000001</v>
      </c>
      <c r="I407" s="269"/>
      <c r="J407" s="265"/>
      <c r="K407" s="265"/>
      <c r="L407" s="270"/>
      <c r="M407" s="271"/>
      <c r="N407" s="272"/>
      <c r="O407" s="272"/>
      <c r="P407" s="272"/>
      <c r="Q407" s="272"/>
      <c r="R407" s="272"/>
      <c r="S407" s="272"/>
      <c r="T407" s="27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4" t="s">
        <v>149</v>
      </c>
      <c r="AU407" s="274" t="s">
        <v>88</v>
      </c>
      <c r="AV407" s="15" t="s">
        <v>147</v>
      </c>
      <c r="AW407" s="15" t="s">
        <v>36</v>
      </c>
      <c r="AX407" s="15" t="s">
        <v>37</v>
      </c>
      <c r="AY407" s="274" t="s">
        <v>141</v>
      </c>
    </row>
    <row r="408" s="12" customFormat="1" ht="22.8" customHeight="1">
      <c r="A408" s="12"/>
      <c r="B408" s="212"/>
      <c r="C408" s="213"/>
      <c r="D408" s="214" t="s">
        <v>79</v>
      </c>
      <c r="E408" s="226" t="s">
        <v>633</v>
      </c>
      <c r="F408" s="226" t="s">
        <v>634</v>
      </c>
      <c r="G408" s="213"/>
      <c r="H408" s="213"/>
      <c r="I408" s="216"/>
      <c r="J408" s="227">
        <f>BK408</f>
        <v>0</v>
      </c>
      <c r="K408" s="213"/>
      <c r="L408" s="218"/>
      <c r="M408" s="219"/>
      <c r="N408" s="220"/>
      <c r="O408" s="220"/>
      <c r="P408" s="221">
        <f>SUM(P409:P427)</f>
        <v>0</v>
      </c>
      <c r="Q408" s="220"/>
      <c r="R408" s="221">
        <f>SUM(R409:R427)</f>
        <v>0</v>
      </c>
      <c r="S408" s="220"/>
      <c r="T408" s="222">
        <f>SUM(T409:T427)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23" t="s">
        <v>37</v>
      </c>
      <c r="AT408" s="224" t="s">
        <v>79</v>
      </c>
      <c r="AU408" s="224" t="s">
        <v>37</v>
      </c>
      <c r="AY408" s="223" t="s">
        <v>141</v>
      </c>
      <c r="BK408" s="225">
        <f>SUM(BK409:BK427)</f>
        <v>0</v>
      </c>
    </row>
    <row r="409" s="2" customFormat="1" ht="24.15" customHeight="1">
      <c r="A409" s="39"/>
      <c r="B409" s="40"/>
      <c r="C409" s="228" t="s">
        <v>635</v>
      </c>
      <c r="D409" s="228" t="s">
        <v>143</v>
      </c>
      <c r="E409" s="229" t="s">
        <v>636</v>
      </c>
      <c r="F409" s="230" t="s">
        <v>637</v>
      </c>
      <c r="G409" s="231" t="s">
        <v>208</v>
      </c>
      <c r="H409" s="232">
        <v>664.41999999999996</v>
      </c>
      <c r="I409" s="233"/>
      <c r="J409" s="234">
        <f>ROUND(I409*H409,2)</f>
        <v>0</v>
      </c>
      <c r="K409" s="235"/>
      <c r="L409" s="45"/>
      <c r="M409" s="236" t="s">
        <v>1</v>
      </c>
      <c r="N409" s="237" t="s">
        <v>45</v>
      </c>
      <c r="O409" s="92"/>
      <c r="P409" s="238">
        <f>O409*H409</f>
        <v>0</v>
      </c>
      <c r="Q409" s="238">
        <v>0</v>
      </c>
      <c r="R409" s="238">
        <f>Q409*H409</f>
        <v>0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147</v>
      </c>
      <c r="AT409" s="240" t="s">
        <v>143</v>
      </c>
      <c r="AU409" s="240" t="s">
        <v>88</v>
      </c>
      <c r="AY409" s="18" t="s">
        <v>141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37</v>
      </c>
      <c r="BK409" s="241">
        <f>ROUND(I409*H409,2)</f>
        <v>0</v>
      </c>
      <c r="BL409" s="18" t="s">
        <v>147</v>
      </c>
      <c r="BM409" s="240" t="s">
        <v>638</v>
      </c>
    </row>
    <row r="410" s="14" customFormat="1">
      <c r="A410" s="14"/>
      <c r="B410" s="253"/>
      <c r="C410" s="254"/>
      <c r="D410" s="244" t="s">
        <v>149</v>
      </c>
      <c r="E410" s="255" t="s">
        <v>1</v>
      </c>
      <c r="F410" s="256" t="s">
        <v>639</v>
      </c>
      <c r="G410" s="254"/>
      <c r="H410" s="257">
        <v>369.92000000000002</v>
      </c>
      <c r="I410" s="258"/>
      <c r="J410" s="254"/>
      <c r="K410" s="254"/>
      <c r="L410" s="259"/>
      <c r="M410" s="260"/>
      <c r="N410" s="261"/>
      <c r="O410" s="261"/>
      <c r="P410" s="261"/>
      <c r="Q410" s="261"/>
      <c r="R410" s="261"/>
      <c r="S410" s="261"/>
      <c r="T410" s="26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3" t="s">
        <v>149</v>
      </c>
      <c r="AU410" s="263" t="s">
        <v>88</v>
      </c>
      <c r="AV410" s="14" t="s">
        <v>88</v>
      </c>
      <c r="AW410" s="14" t="s">
        <v>36</v>
      </c>
      <c r="AX410" s="14" t="s">
        <v>80</v>
      </c>
      <c r="AY410" s="263" t="s">
        <v>141</v>
      </c>
    </row>
    <row r="411" s="14" customFormat="1">
      <c r="A411" s="14"/>
      <c r="B411" s="253"/>
      <c r="C411" s="254"/>
      <c r="D411" s="244" t="s">
        <v>149</v>
      </c>
      <c r="E411" s="255" t="s">
        <v>1</v>
      </c>
      <c r="F411" s="256" t="s">
        <v>640</v>
      </c>
      <c r="G411" s="254"/>
      <c r="H411" s="257">
        <v>294.5</v>
      </c>
      <c r="I411" s="258"/>
      <c r="J411" s="254"/>
      <c r="K411" s="254"/>
      <c r="L411" s="259"/>
      <c r="M411" s="260"/>
      <c r="N411" s="261"/>
      <c r="O411" s="261"/>
      <c r="P411" s="261"/>
      <c r="Q411" s="261"/>
      <c r="R411" s="261"/>
      <c r="S411" s="261"/>
      <c r="T411" s="26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3" t="s">
        <v>149</v>
      </c>
      <c r="AU411" s="263" t="s">
        <v>88</v>
      </c>
      <c r="AV411" s="14" t="s">
        <v>88</v>
      </c>
      <c r="AW411" s="14" t="s">
        <v>36</v>
      </c>
      <c r="AX411" s="14" t="s">
        <v>80</v>
      </c>
      <c r="AY411" s="263" t="s">
        <v>141</v>
      </c>
    </row>
    <row r="412" s="15" customFormat="1">
      <c r="A412" s="15"/>
      <c r="B412" s="264"/>
      <c r="C412" s="265"/>
      <c r="D412" s="244" t="s">
        <v>149</v>
      </c>
      <c r="E412" s="266" t="s">
        <v>1</v>
      </c>
      <c r="F412" s="267" t="s">
        <v>155</v>
      </c>
      <c r="G412" s="265"/>
      <c r="H412" s="268">
        <v>664.41999999999996</v>
      </c>
      <c r="I412" s="269"/>
      <c r="J412" s="265"/>
      <c r="K412" s="265"/>
      <c r="L412" s="270"/>
      <c r="M412" s="271"/>
      <c r="N412" s="272"/>
      <c r="O412" s="272"/>
      <c r="P412" s="272"/>
      <c r="Q412" s="272"/>
      <c r="R412" s="272"/>
      <c r="S412" s="272"/>
      <c r="T412" s="27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4" t="s">
        <v>149</v>
      </c>
      <c r="AU412" s="274" t="s">
        <v>88</v>
      </c>
      <c r="AV412" s="15" t="s">
        <v>147</v>
      </c>
      <c r="AW412" s="15" t="s">
        <v>36</v>
      </c>
      <c r="AX412" s="15" t="s">
        <v>37</v>
      </c>
      <c r="AY412" s="274" t="s">
        <v>141</v>
      </c>
    </row>
    <row r="413" s="2" customFormat="1" ht="24.15" customHeight="1">
      <c r="A413" s="39"/>
      <c r="B413" s="40"/>
      <c r="C413" s="228" t="s">
        <v>641</v>
      </c>
      <c r="D413" s="228" t="s">
        <v>143</v>
      </c>
      <c r="E413" s="229" t="s">
        <v>642</v>
      </c>
      <c r="F413" s="230" t="s">
        <v>643</v>
      </c>
      <c r="G413" s="231" t="s">
        <v>208</v>
      </c>
      <c r="H413" s="232">
        <v>369.92000000000002</v>
      </c>
      <c r="I413" s="233"/>
      <c r="J413" s="234">
        <f>ROUND(I413*H413,2)</f>
        <v>0</v>
      </c>
      <c r="K413" s="235"/>
      <c r="L413" s="45"/>
      <c r="M413" s="236" t="s">
        <v>1</v>
      </c>
      <c r="N413" s="237" t="s">
        <v>45</v>
      </c>
      <c r="O413" s="92"/>
      <c r="P413" s="238">
        <f>O413*H413</f>
        <v>0</v>
      </c>
      <c r="Q413" s="238">
        <v>0</v>
      </c>
      <c r="R413" s="238">
        <f>Q413*H413</f>
        <v>0</v>
      </c>
      <c r="S413" s="238">
        <v>0</v>
      </c>
      <c r="T413" s="23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0" t="s">
        <v>147</v>
      </c>
      <c r="AT413" s="240" t="s">
        <v>143</v>
      </c>
      <c r="AU413" s="240" t="s">
        <v>88</v>
      </c>
      <c r="AY413" s="18" t="s">
        <v>141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37</v>
      </c>
      <c r="BK413" s="241">
        <f>ROUND(I413*H413,2)</f>
        <v>0</v>
      </c>
      <c r="BL413" s="18" t="s">
        <v>147</v>
      </c>
      <c r="BM413" s="240" t="s">
        <v>644</v>
      </c>
    </row>
    <row r="414" s="2" customFormat="1" ht="24.15" customHeight="1">
      <c r="A414" s="39"/>
      <c r="B414" s="40"/>
      <c r="C414" s="228" t="s">
        <v>645</v>
      </c>
      <c r="D414" s="228" t="s">
        <v>143</v>
      </c>
      <c r="E414" s="229" t="s">
        <v>646</v>
      </c>
      <c r="F414" s="230" t="s">
        <v>647</v>
      </c>
      <c r="G414" s="231" t="s">
        <v>208</v>
      </c>
      <c r="H414" s="232">
        <v>294.49000000000001</v>
      </c>
      <c r="I414" s="233"/>
      <c r="J414" s="234">
        <f>ROUND(I414*H414,2)</f>
        <v>0</v>
      </c>
      <c r="K414" s="235"/>
      <c r="L414" s="45"/>
      <c r="M414" s="236" t="s">
        <v>1</v>
      </c>
      <c r="N414" s="237" t="s">
        <v>45</v>
      </c>
      <c r="O414" s="92"/>
      <c r="P414" s="238">
        <f>O414*H414</f>
        <v>0</v>
      </c>
      <c r="Q414" s="238">
        <v>0</v>
      </c>
      <c r="R414" s="238">
        <f>Q414*H414</f>
        <v>0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147</v>
      </c>
      <c r="AT414" s="240" t="s">
        <v>143</v>
      </c>
      <c r="AU414" s="240" t="s">
        <v>88</v>
      </c>
      <c r="AY414" s="18" t="s">
        <v>141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37</v>
      </c>
      <c r="BK414" s="241">
        <f>ROUND(I414*H414,2)</f>
        <v>0</v>
      </c>
      <c r="BL414" s="18" t="s">
        <v>147</v>
      </c>
      <c r="BM414" s="240" t="s">
        <v>648</v>
      </c>
    </row>
    <row r="415" s="14" customFormat="1">
      <c r="A415" s="14"/>
      <c r="B415" s="253"/>
      <c r="C415" s="254"/>
      <c r="D415" s="244" t="s">
        <v>149</v>
      </c>
      <c r="E415" s="255" t="s">
        <v>1</v>
      </c>
      <c r="F415" s="256" t="s">
        <v>649</v>
      </c>
      <c r="G415" s="254"/>
      <c r="H415" s="257">
        <v>193.875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149</v>
      </c>
      <c r="AU415" s="263" t="s">
        <v>88</v>
      </c>
      <c r="AV415" s="14" t="s">
        <v>88</v>
      </c>
      <c r="AW415" s="14" t="s">
        <v>36</v>
      </c>
      <c r="AX415" s="14" t="s">
        <v>80</v>
      </c>
      <c r="AY415" s="263" t="s">
        <v>141</v>
      </c>
    </row>
    <row r="416" s="14" customFormat="1">
      <c r="A416" s="14"/>
      <c r="B416" s="253"/>
      <c r="C416" s="254"/>
      <c r="D416" s="244" t="s">
        <v>149</v>
      </c>
      <c r="E416" s="255" t="s">
        <v>1</v>
      </c>
      <c r="F416" s="256" t="s">
        <v>237</v>
      </c>
      <c r="G416" s="254"/>
      <c r="H416" s="257">
        <v>-76.269999999999996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149</v>
      </c>
      <c r="AU416" s="263" t="s">
        <v>88</v>
      </c>
      <c r="AV416" s="14" t="s">
        <v>88</v>
      </c>
      <c r="AW416" s="14" t="s">
        <v>36</v>
      </c>
      <c r="AX416" s="14" t="s">
        <v>80</v>
      </c>
      <c r="AY416" s="263" t="s">
        <v>141</v>
      </c>
    </row>
    <row r="417" s="16" customFormat="1">
      <c r="A417" s="16"/>
      <c r="B417" s="286"/>
      <c r="C417" s="287"/>
      <c r="D417" s="244" t="s">
        <v>149</v>
      </c>
      <c r="E417" s="288" t="s">
        <v>1</v>
      </c>
      <c r="F417" s="289" t="s">
        <v>238</v>
      </c>
      <c r="G417" s="287"/>
      <c r="H417" s="290">
        <v>117.605</v>
      </c>
      <c r="I417" s="291"/>
      <c r="J417" s="287"/>
      <c r="K417" s="287"/>
      <c r="L417" s="292"/>
      <c r="M417" s="293"/>
      <c r="N417" s="294"/>
      <c r="O417" s="294"/>
      <c r="P417" s="294"/>
      <c r="Q417" s="294"/>
      <c r="R417" s="294"/>
      <c r="S417" s="294"/>
      <c r="T417" s="295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96" t="s">
        <v>149</v>
      </c>
      <c r="AU417" s="296" t="s">
        <v>88</v>
      </c>
      <c r="AV417" s="16" t="s">
        <v>165</v>
      </c>
      <c r="AW417" s="16" t="s">
        <v>36</v>
      </c>
      <c r="AX417" s="16" t="s">
        <v>80</v>
      </c>
      <c r="AY417" s="296" t="s">
        <v>141</v>
      </c>
    </row>
    <row r="418" s="14" customFormat="1">
      <c r="A418" s="14"/>
      <c r="B418" s="253"/>
      <c r="C418" s="254"/>
      <c r="D418" s="244" t="s">
        <v>149</v>
      </c>
      <c r="E418" s="255" t="s">
        <v>1</v>
      </c>
      <c r="F418" s="256" t="s">
        <v>650</v>
      </c>
      <c r="G418" s="254"/>
      <c r="H418" s="257">
        <v>173.92500000000001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3" t="s">
        <v>149</v>
      </c>
      <c r="AU418" s="263" t="s">
        <v>88</v>
      </c>
      <c r="AV418" s="14" t="s">
        <v>88</v>
      </c>
      <c r="AW418" s="14" t="s">
        <v>36</v>
      </c>
      <c r="AX418" s="14" t="s">
        <v>80</v>
      </c>
      <c r="AY418" s="263" t="s">
        <v>141</v>
      </c>
    </row>
    <row r="419" s="14" customFormat="1">
      <c r="A419" s="14"/>
      <c r="B419" s="253"/>
      <c r="C419" s="254"/>
      <c r="D419" s="244" t="s">
        <v>149</v>
      </c>
      <c r="E419" s="255" t="s">
        <v>1</v>
      </c>
      <c r="F419" s="256" t="s">
        <v>240</v>
      </c>
      <c r="G419" s="254"/>
      <c r="H419" s="257">
        <v>-69.040000000000006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149</v>
      </c>
      <c r="AU419" s="263" t="s">
        <v>88</v>
      </c>
      <c r="AV419" s="14" t="s">
        <v>88</v>
      </c>
      <c r="AW419" s="14" t="s">
        <v>36</v>
      </c>
      <c r="AX419" s="14" t="s">
        <v>80</v>
      </c>
      <c r="AY419" s="263" t="s">
        <v>141</v>
      </c>
    </row>
    <row r="420" s="16" customFormat="1">
      <c r="A420" s="16"/>
      <c r="B420" s="286"/>
      <c r="C420" s="287"/>
      <c r="D420" s="244" t="s">
        <v>149</v>
      </c>
      <c r="E420" s="288" t="s">
        <v>1</v>
      </c>
      <c r="F420" s="289" t="s">
        <v>241</v>
      </c>
      <c r="G420" s="287"/>
      <c r="H420" s="290">
        <v>104.88500000000001</v>
      </c>
      <c r="I420" s="291"/>
      <c r="J420" s="287"/>
      <c r="K420" s="287"/>
      <c r="L420" s="292"/>
      <c r="M420" s="293"/>
      <c r="N420" s="294"/>
      <c r="O420" s="294"/>
      <c r="P420" s="294"/>
      <c r="Q420" s="294"/>
      <c r="R420" s="294"/>
      <c r="S420" s="294"/>
      <c r="T420" s="295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96" t="s">
        <v>149</v>
      </c>
      <c r="AU420" s="296" t="s">
        <v>88</v>
      </c>
      <c r="AV420" s="16" t="s">
        <v>165</v>
      </c>
      <c r="AW420" s="16" t="s">
        <v>36</v>
      </c>
      <c r="AX420" s="16" t="s">
        <v>80</v>
      </c>
      <c r="AY420" s="296" t="s">
        <v>141</v>
      </c>
    </row>
    <row r="421" s="14" customFormat="1">
      <c r="A421" s="14"/>
      <c r="B421" s="253"/>
      <c r="C421" s="254"/>
      <c r="D421" s="244" t="s">
        <v>149</v>
      </c>
      <c r="E421" s="255" t="s">
        <v>1</v>
      </c>
      <c r="F421" s="256" t="s">
        <v>651</v>
      </c>
      <c r="G421" s="254"/>
      <c r="H421" s="257">
        <v>40.924999999999997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149</v>
      </c>
      <c r="AU421" s="263" t="s">
        <v>88</v>
      </c>
      <c r="AV421" s="14" t="s">
        <v>88</v>
      </c>
      <c r="AW421" s="14" t="s">
        <v>36</v>
      </c>
      <c r="AX421" s="14" t="s">
        <v>80</v>
      </c>
      <c r="AY421" s="263" t="s">
        <v>141</v>
      </c>
    </row>
    <row r="422" s="14" customFormat="1">
      <c r="A422" s="14"/>
      <c r="B422" s="253"/>
      <c r="C422" s="254"/>
      <c r="D422" s="244" t="s">
        <v>149</v>
      </c>
      <c r="E422" s="255" t="s">
        <v>1</v>
      </c>
      <c r="F422" s="256" t="s">
        <v>243</v>
      </c>
      <c r="G422" s="254"/>
      <c r="H422" s="257">
        <v>-6.8250000000000002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3" t="s">
        <v>149</v>
      </c>
      <c r="AU422" s="263" t="s">
        <v>88</v>
      </c>
      <c r="AV422" s="14" t="s">
        <v>88</v>
      </c>
      <c r="AW422" s="14" t="s">
        <v>36</v>
      </c>
      <c r="AX422" s="14" t="s">
        <v>80</v>
      </c>
      <c r="AY422" s="263" t="s">
        <v>141</v>
      </c>
    </row>
    <row r="423" s="16" customFormat="1">
      <c r="A423" s="16"/>
      <c r="B423" s="286"/>
      <c r="C423" s="287"/>
      <c r="D423" s="244" t="s">
        <v>149</v>
      </c>
      <c r="E423" s="288" t="s">
        <v>1</v>
      </c>
      <c r="F423" s="289" t="s">
        <v>244</v>
      </c>
      <c r="G423" s="287"/>
      <c r="H423" s="290">
        <v>34.100000000000001</v>
      </c>
      <c r="I423" s="291"/>
      <c r="J423" s="287"/>
      <c r="K423" s="287"/>
      <c r="L423" s="292"/>
      <c r="M423" s="293"/>
      <c r="N423" s="294"/>
      <c r="O423" s="294"/>
      <c r="P423" s="294"/>
      <c r="Q423" s="294"/>
      <c r="R423" s="294"/>
      <c r="S423" s="294"/>
      <c r="T423" s="295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96" t="s">
        <v>149</v>
      </c>
      <c r="AU423" s="296" t="s">
        <v>88</v>
      </c>
      <c r="AV423" s="16" t="s">
        <v>165</v>
      </c>
      <c r="AW423" s="16" t="s">
        <v>36</v>
      </c>
      <c r="AX423" s="16" t="s">
        <v>80</v>
      </c>
      <c r="AY423" s="296" t="s">
        <v>141</v>
      </c>
    </row>
    <row r="424" s="14" customFormat="1">
      <c r="A424" s="14"/>
      <c r="B424" s="253"/>
      <c r="C424" s="254"/>
      <c r="D424" s="244" t="s">
        <v>149</v>
      </c>
      <c r="E424" s="255" t="s">
        <v>1</v>
      </c>
      <c r="F424" s="256" t="s">
        <v>652</v>
      </c>
      <c r="G424" s="254"/>
      <c r="H424" s="257">
        <v>41.100000000000001</v>
      </c>
      <c r="I424" s="258"/>
      <c r="J424" s="254"/>
      <c r="K424" s="254"/>
      <c r="L424" s="259"/>
      <c r="M424" s="260"/>
      <c r="N424" s="261"/>
      <c r="O424" s="261"/>
      <c r="P424" s="261"/>
      <c r="Q424" s="261"/>
      <c r="R424" s="261"/>
      <c r="S424" s="261"/>
      <c r="T424" s="26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3" t="s">
        <v>149</v>
      </c>
      <c r="AU424" s="263" t="s">
        <v>88</v>
      </c>
      <c r="AV424" s="14" t="s">
        <v>88</v>
      </c>
      <c r="AW424" s="14" t="s">
        <v>36</v>
      </c>
      <c r="AX424" s="14" t="s">
        <v>80</v>
      </c>
      <c r="AY424" s="263" t="s">
        <v>141</v>
      </c>
    </row>
    <row r="425" s="14" customFormat="1">
      <c r="A425" s="14"/>
      <c r="B425" s="253"/>
      <c r="C425" s="254"/>
      <c r="D425" s="244" t="s">
        <v>149</v>
      </c>
      <c r="E425" s="255" t="s">
        <v>1</v>
      </c>
      <c r="F425" s="256" t="s">
        <v>246</v>
      </c>
      <c r="G425" s="254"/>
      <c r="H425" s="257">
        <v>-3.2000000000000002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149</v>
      </c>
      <c r="AU425" s="263" t="s">
        <v>88</v>
      </c>
      <c r="AV425" s="14" t="s">
        <v>88</v>
      </c>
      <c r="AW425" s="14" t="s">
        <v>36</v>
      </c>
      <c r="AX425" s="14" t="s">
        <v>80</v>
      </c>
      <c r="AY425" s="263" t="s">
        <v>141</v>
      </c>
    </row>
    <row r="426" s="16" customFormat="1">
      <c r="A426" s="16"/>
      <c r="B426" s="286"/>
      <c r="C426" s="287"/>
      <c r="D426" s="244" t="s">
        <v>149</v>
      </c>
      <c r="E426" s="288" t="s">
        <v>1</v>
      </c>
      <c r="F426" s="289" t="s">
        <v>247</v>
      </c>
      <c r="G426" s="287"/>
      <c r="H426" s="290">
        <v>37.899999999999999</v>
      </c>
      <c r="I426" s="291"/>
      <c r="J426" s="287"/>
      <c r="K426" s="287"/>
      <c r="L426" s="292"/>
      <c r="M426" s="293"/>
      <c r="N426" s="294"/>
      <c r="O426" s="294"/>
      <c r="P426" s="294"/>
      <c r="Q426" s="294"/>
      <c r="R426" s="294"/>
      <c r="S426" s="294"/>
      <c r="T426" s="295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96" t="s">
        <v>149</v>
      </c>
      <c r="AU426" s="296" t="s">
        <v>88</v>
      </c>
      <c r="AV426" s="16" t="s">
        <v>165</v>
      </c>
      <c r="AW426" s="16" t="s">
        <v>36</v>
      </c>
      <c r="AX426" s="16" t="s">
        <v>80</v>
      </c>
      <c r="AY426" s="296" t="s">
        <v>141</v>
      </c>
    </row>
    <row r="427" s="15" customFormat="1">
      <c r="A427" s="15"/>
      <c r="B427" s="264"/>
      <c r="C427" s="265"/>
      <c r="D427" s="244" t="s">
        <v>149</v>
      </c>
      <c r="E427" s="266" t="s">
        <v>1</v>
      </c>
      <c r="F427" s="267" t="s">
        <v>155</v>
      </c>
      <c r="G427" s="265"/>
      <c r="H427" s="268">
        <v>294.49000000000001</v>
      </c>
      <c r="I427" s="269"/>
      <c r="J427" s="265"/>
      <c r="K427" s="265"/>
      <c r="L427" s="270"/>
      <c r="M427" s="303"/>
      <c r="N427" s="304"/>
      <c r="O427" s="304"/>
      <c r="P427" s="304"/>
      <c r="Q427" s="304"/>
      <c r="R427" s="304"/>
      <c r="S427" s="304"/>
      <c r="T427" s="30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4" t="s">
        <v>149</v>
      </c>
      <c r="AU427" s="274" t="s">
        <v>88</v>
      </c>
      <c r="AV427" s="15" t="s">
        <v>147</v>
      </c>
      <c r="AW427" s="15" t="s">
        <v>36</v>
      </c>
      <c r="AX427" s="15" t="s">
        <v>37</v>
      </c>
      <c r="AY427" s="274" t="s">
        <v>141</v>
      </c>
    </row>
    <row r="428" s="2" customFormat="1" ht="6.96" customHeight="1">
      <c r="A428" s="39"/>
      <c r="B428" s="67"/>
      <c r="C428" s="68"/>
      <c r="D428" s="68"/>
      <c r="E428" s="68"/>
      <c r="F428" s="68"/>
      <c r="G428" s="68"/>
      <c r="H428" s="68"/>
      <c r="I428" s="68"/>
      <c r="J428" s="68"/>
      <c r="K428" s="68"/>
      <c r="L428" s="45"/>
      <c r="M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</row>
  </sheetData>
  <sheetProtection sheet="1" autoFilter="0" formatColumns="0" formatRows="0" objects="1" scenarios="1" spinCount="100000" saltValue="DYHWSzTxXjeNeHEMm6Co6eBivvx6wJ2uRbQxtLqFMcFPD5BXoA+iEBjxziJdxyAM4AJxQXIs7YDuEMXcJ6cUkw==" hashValue="BAKdf6WNpm/VuehsWBrP6IVpdm+oCi9t0VvWlrDxLmpz8zQ6xYJy1icB21XIQ5ddlsGEa0PxkmRCpy2T/PgDpA==" algorithmName="SHA-512" password="CC35"/>
  <autoFilter ref="C135:K4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100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Ivanovice na Hané - investice, oprava, byty</v>
      </c>
      <c r="F7" s="151"/>
      <c r="G7" s="151"/>
      <c r="H7" s="151"/>
      <c r="L7" s="21"/>
    </row>
    <row r="8" s="1" customFormat="1" ht="12" customHeight="1">
      <c r="B8" s="21"/>
      <c r="D8" s="151" t="s">
        <v>101</v>
      </c>
      <c r="L8" s="21"/>
    </row>
    <row r="9" s="2" customFormat="1" ht="16.5" customHeight="1">
      <c r="A9" s="39"/>
      <c r="B9" s="45"/>
      <c r="C9" s="39"/>
      <c r="D9" s="39"/>
      <c r="E9" s="152" t="s">
        <v>102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653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28. 4. 2020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21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38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21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ROUND(J126, 0)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ROUND((SUM(BE126:BE203)),  0)</f>
        <v>0</v>
      </c>
      <c r="G35" s="39"/>
      <c r="H35" s="39"/>
      <c r="I35" s="165">
        <v>0.20999999999999999</v>
      </c>
      <c r="J35" s="164">
        <f>ROUND(((SUM(BE126:BE203))*I35),  0)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ROUND((SUM(BF126:BF203)),  0)</f>
        <v>0</v>
      </c>
      <c r="G36" s="39"/>
      <c r="H36" s="39"/>
      <c r="I36" s="165">
        <v>0.14999999999999999</v>
      </c>
      <c r="J36" s="164">
        <f>ROUND(((SUM(BF126:BF203))*I36),  0)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ROUND((SUM(BG126:BG203)),  0)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ROUND((SUM(BH126:BH203)),  0)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ROUND((SUM(BI126:BI203)),  0)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Ivanovice na Hané - investice, oprava, byty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SO02_2 - Chodníky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28. 4. 2020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SŽDC, s.o., Dlážděná 1003/7, 11000 Praha-N.Město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106</v>
      </c>
      <c r="D96" s="186"/>
      <c r="E96" s="186"/>
      <c r="F96" s="186"/>
      <c r="G96" s="186"/>
      <c r="H96" s="186"/>
      <c r="I96" s="186"/>
      <c r="J96" s="187" t="s">
        <v>107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108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109</v>
      </c>
    </row>
    <row r="99" s="9" customFormat="1" ht="24.96" customHeight="1">
      <c r="A99" s="9"/>
      <c r="B99" s="189"/>
      <c r="C99" s="190"/>
      <c r="D99" s="191" t="s">
        <v>110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111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654</v>
      </c>
      <c r="E101" s="197"/>
      <c r="F101" s="197"/>
      <c r="G101" s="197"/>
      <c r="H101" s="197"/>
      <c r="I101" s="197"/>
      <c r="J101" s="198">
        <f>J156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114</v>
      </c>
      <c r="E102" s="197"/>
      <c r="F102" s="197"/>
      <c r="G102" s="197"/>
      <c r="H102" s="197"/>
      <c r="I102" s="197"/>
      <c r="J102" s="198">
        <f>J179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115</v>
      </c>
      <c r="E103" s="197"/>
      <c r="F103" s="197"/>
      <c r="G103" s="197"/>
      <c r="H103" s="197"/>
      <c r="I103" s="197"/>
      <c r="J103" s="198">
        <f>J195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116</v>
      </c>
      <c r="E104" s="197"/>
      <c r="F104" s="197"/>
      <c r="G104" s="197"/>
      <c r="H104" s="197"/>
      <c r="I104" s="197"/>
      <c r="J104" s="198">
        <f>J202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Ivanovice na Hané - investice, oprava, byty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101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102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SO02_2 - Chodníky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28. 4. 2020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SŽDC, s.o., Dlážděná 1003/7, 11000 Praha-N.Město</v>
      </c>
      <c r="G122" s="41"/>
      <c r="H122" s="41"/>
      <c r="I122" s="33" t="s">
        <v>32</v>
      </c>
      <c r="J122" s="37" t="str">
        <f>E23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IF(E20="","",E20)</f>
        <v>Vyplň údaj</v>
      </c>
      <c r="G123" s="41"/>
      <c r="H123" s="41"/>
      <c r="I123" s="33" t="s">
        <v>38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127</v>
      </c>
      <c r="D125" s="203" t="s">
        <v>65</v>
      </c>
      <c r="E125" s="203" t="s">
        <v>61</v>
      </c>
      <c r="F125" s="203" t="s">
        <v>62</v>
      </c>
      <c r="G125" s="203" t="s">
        <v>128</v>
      </c>
      <c r="H125" s="203" t="s">
        <v>129</v>
      </c>
      <c r="I125" s="203" t="s">
        <v>130</v>
      </c>
      <c r="J125" s="204" t="s">
        <v>107</v>
      </c>
      <c r="K125" s="205" t="s">
        <v>131</v>
      </c>
      <c r="L125" s="206"/>
      <c r="M125" s="101" t="s">
        <v>1</v>
      </c>
      <c r="N125" s="102" t="s">
        <v>44</v>
      </c>
      <c r="O125" s="102" t="s">
        <v>132</v>
      </c>
      <c r="P125" s="102" t="s">
        <v>133</v>
      </c>
      <c r="Q125" s="102" t="s">
        <v>134</v>
      </c>
      <c r="R125" s="102" t="s">
        <v>135</v>
      </c>
      <c r="S125" s="102" t="s">
        <v>136</v>
      </c>
      <c r="T125" s="103" t="s">
        <v>137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138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</f>
        <v>0</v>
      </c>
      <c r="Q126" s="105"/>
      <c r="R126" s="209">
        <f>R127</f>
        <v>0</v>
      </c>
      <c r="S126" s="105"/>
      <c r="T126" s="210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79</v>
      </c>
      <c r="AU126" s="18" t="s">
        <v>109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139</v>
      </c>
      <c r="F127" s="215" t="s">
        <v>140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P128+P156+P179+P195+P202</f>
        <v>0</v>
      </c>
      <c r="Q127" s="220"/>
      <c r="R127" s="221">
        <f>R128+R156+R179+R195+R202</f>
        <v>0</v>
      </c>
      <c r="S127" s="220"/>
      <c r="T127" s="222">
        <f>T128+T156+T179+T195+T202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37</v>
      </c>
      <c r="AT127" s="224" t="s">
        <v>79</v>
      </c>
      <c r="AU127" s="224" t="s">
        <v>80</v>
      </c>
      <c r="AY127" s="223" t="s">
        <v>141</v>
      </c>
      <c r="BK127" s="225">
        <f>BK128+BK156+BK179+BK195+BK202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37</v>
      </c>
      <c r="F128" s="226" t="s">
        <v>142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SUM(P129:P155)</f>
        <v>0</v>
      </c>
      <c r="Q128" s="220"/>
      <c r="R128" s="221">
        <f>SUM(R129:R155)</f>
        <v>0</v>
      </c>
      <c r="S128" s="220"/>
      <c r="T128" s="222">
        <f>SUM(T129:T155)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37</v>
      </c>
      <c r="AT128" s="224" t="s">
        <v>79</v>
      </c>
      <c r="AU128" s="224" t="s">
        <v>37</v>
      </c>
      <c r="AY128" s="223" t="s">
        <v>141</v>
      </c>
      <c r="BK128" s="225">
        <f>SUM(BK129:BK155)</f>
        <v>0</v>
      </c>
    </row>
    <row r="129" s="2" customFormat="1" ht="24.15" customHeight="1">
      <c r="A129" s="39"/>
      <c r="B129" s="40"/>
      <c r="C129" s="228" t="s">
        <v>37</v>
      </c>
      <c r="D129" s="228" t="s">
        <v>143</v>
      </c>
      <c r="E129" s="229" t="s">
        <v>655</v>
      </c>
      <c r="F129" s="230" t="s">
        <v>656</v>
      </c>
      <c r="G129" s="231" t="s">
        <v>208</v>
      </c>
      <c r="H129" s="232">
        <v>397.31599999999997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45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147</v>
      </c>
      <c r="AT129" s="240" t="s">
        <v>143</v>
      </c>
      <c r="AU129" s="240" t="s">
        <v>88</v>
      </c>
      <c r="AY129" s="18" t="s">
        <v>141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37</v>
      </c>
      <c r="BK129" s="241">
        <f>ROUND(I129*H129,2)</f>
        <v>0</v>
      </c>
      <c r="BL129" s="18" t="s">
        <v>147</v>
      </c>
      <c r="BM129" s="240" t="s">
        <v>657</v>
      </c>
    </row>
    <row r="130" s="13" customFormat="1">
      <c r="A130" s="13"/>
      <c r="B130" s="242"/>
      <c r="C130" s="243"/>
      <c r="D130" s="244" t="s">
        <v>149</v>
      </c>
      <c r="E130" s="245" t="s">
        <v>1</v>
      </c>
      <c r="F130" s="246" t="s">
        <v>658</v>
      </c>
      <c r="G130" s="243"/>
      <c r="H130" s="245" t="s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149</v>
      </c>
      <c r="AU130" s="252" t="s">
        <v>88</v>
      </c>
      <c r="AV130" s="13" t="s">
        <v>37</v>
      </c>
      <c r="AW130" s="13" t="s">
        <v>36</v>
      </c>
      <c r="AX130" s="13" t="s">
        <v>80</v>
      </c>
      <c r="AY130" s="252" t="s">
        <v>141</v>
      </c>
    </row>
    <row r="131" s="14" customFormat="1">
      <c r="A131" s="14"/>
      <c r="B131" s="253"/>
      <c r="C131" s="254"/>
      <c r="D131" s="244" t="s">
        <v>149</v>
      </c>
      <c r="E131" s="255" t="s">
        <v>1</v>
      </c>
      <c r="F131" s="256" t="s">
        <v>659</v>
      </c>
      <c r="G131" s="254"/>
      <c r="H131" s="257">
        <v>378.65800000000002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149</v>
      </c>
      <c r="AU131" s="263" t="s">
        <v>88</v>
      </c>
      <c r="AV131" s="14" t="s">
        <v>88</v>
      </c>
      <c r="AW131" s="14" t="s">
        <v>36</v>
      </c>
      <c r="AX131" s="14" t="s">
        <v>80</v>
      </c>
      <c r="AY131" s="263" t="s">
        <v>141</v>
      </c>
    </row>
    <row r="132" s="14" customFormat="1">
      <c r="A132" s="14"/>
      <c r="B132" s="253"/>
      <c r="C132" s="254"/>
      <c r="D132" s="244" t="s">
        <v>149</v>
      </c>
      <c r="E132" s="255" t="s">
        <v>1</v>
      </c>
      <c r="F132" s="256" t="s">
        <v>660</v>
      </c>
      <c r="G132" s="254"/>
      <c r="H132" s="257">
        <v>14.68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149</v>
      </c>
      <c r="AU132" s="263" t="s">
        <v>88</v>
      </c>
      <c r="AV132" s="14" t="s">
        <v>88</v>
      </c>
      <c r="AW132" s="14" t="s">
        <v>36</v>
      </c>
      <c r="AX132" s="14" t="s">
        <v>80</v>
      </c>
      <c r="AY132" s="263" t="s">
        <v>141</v>
      </c>
    </row>
    <row r="133" s="14" customFormat="1">
      <c r="A133" s="14"/>
      <c r="B133" s="253"/>
      <c r="C133" s="254"/>
      <c r="D133" s="244" t="s">
        <v>149</v>
      </c>
      <c r="E133" s="255" t="s">
        <v>1</v>
      </c>
      <c r="F133" s="256" t="s">
        <v>661</v>
      </c>
      <c r="G133" s="254"/>
      <c r="H133" s="257">
        <v>3.9780000000000002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149</v>
      </c>
      <c r="AU133" s="263" t="s">
        <v>88</v>
      </c>
      <c r="AV133" s="14" t="s">
        <v>88</v>
      </c>
      <c r="AW133" s="14" t="s">
        <v>36</v>
      </c>
      <c r="AX133" s="14" t="s">
        <v>80</v>
      </c>
      <c r="AY133" s="263" t="s">
        <v>141</v>
      </c>
    </row>
    <row r="134" s="15" customFormat="1">
      <c r="A134" s="15"/>
      <c r="B134" s="264"/>
      <c r="C134" s="265"/>
      <c r="D134" s="244" t="s">
        <v>149</v>
      </c>
      <c r="E134" s="266" t="s">
        <v>1</v>
      </c>
      <c r="F134" s="267" t="s">
        <v>155</v>
      </c>
      <c r="G134" s="265"/>
      <c r="H134" s="268">
        <v>397.31600000000003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4" t="s">
        <v>149</v>
      </c>
      <c r="AU134" s="274" t="s">
        <v>88</v>
      </c>
      <c r="AV134" s="15" t="s">
        <v>147</v>
      </c>
      <c r="AW134" s="15" t="s">
        <v>36</v>
      </c>
      <c r="AX134" s="15" t="s">
        <v>37</v>
      </c>
      <c r="AY134" s="274" t="s">
        <v>141</v>
      </c>
    </row>
    <row r="135" s="2" customFormat="1" ht="24.15" customHeight="1">
      <c r="A135" s="39"/>
      <c r="B135" s="40"/>
      <c r="C135" s="228" t="s">
        <v>88</v>
      </c>
      <c r="D135" s="228" t="s">
        <v>143</v>
      </c>
      <c r="E135" s="229" t="s">
        <v>662</v>
      </c>
      <c r="F135" s="230" t="s">
        <v>663</v>
      </c>
      <c r="G135" s="231" t="s">
        <v>208</v>
      </c>
      <c r="H135" s="232">
        <v>8.6400000000000006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147</v>
      </c>
      <c r="AT135" s="240" t="s">
        <v>143</v>
      </c>
      <c r="AU135" s="240" t="s">
        <v>88</v>
      </c>
      <c r="AY135" s="18" t="s">
        <v>141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37</v>
      </c>
      <c r="BK135" s="241">
        <f>ROUND(I135*H135,2)</f>
        <v>0</v>
      </c>
      <c r="BL135" s="18" t="s">
        <v>147</v>
      </c>
      <c r="BM135" s="240" t="s">
        <v>664</v>
      </c>
    </row>
    <row r="136" s="14" customFormat="1">
      <c r="A136" s="14"/>
      <c r="B136" s="253"/>
      <c r="C136" s="254"/>
      <c r="D136" s="244" t="s">
        <v>149</v>
      </c>
      <c r="E136" s="255" t="s">
        <v>1</v>
      </c>
      <c r="F136" s="256" t="s">
        <v>665</v>
      </c>
      <c r="G136" s="254"/>
      <c r="H136" s="257">
        <v>8.6400000000000006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149</v>
      </c>
      <c r="AU136" s="263" t="s">
        <v>88</v>
      </c>
      <c r="AV136" s="14" t="s">
        <v>88</v>
      </c>
      <c r="AW136" s="14" t="s">
        <v>36</v>
      </c>
      <c r="AX136" s="14" t="s">
        <v>37</v>
      </c>
      <c r="AY136" s="263" t="s">
        <v>141</v>
      </c>
    </row>
    <row r="137" s="2" customFormat="1" ht="24.15" customHeight="1">
      <c r="A137" s="39"/>
      <c r="B137" s="40"/>
      <c r="C137" s="228" t="s">
        <v>165</v>
      </c>
      <c r="D137" s="228" t="s">
        <v>143</v>
      </c>
      <c r="E137" s="229" t="s">
        <v>666</v>
      </c>
      <c r="F137" s="230" t="s">
        <v>667</v>
      </c>
      <c r="G137" s="231" t="s">
        <v>208</v>
      </c>
      <c r="H137" s="232">
        <v>18.149999999999999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45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147</v>
      </c>
      <c r="AT137" s="240" t="s">
        <v>143</v>
      </c>
      <c r="AU137" s="240" t="s">
        <v>88</v>
      </c>
      <c r="AY137" s="18" t="s">
        <v>141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37</v>
      </c>
      <c r="BK137" s="241">
        <f>ROUND(I137*H137,2)</f>
        <v>0</v>
      </c>
      <c r="BL137" s="18" t="s">
        <v>147</v>
      </c>
      <c r="BM137" s="240" t="s">
        <v>668</v>
      </c>
    </row>
    <row r="138" s="14" customFormat="1">
      <c r="A138" s="14"/>
      <c r="B138" s="253"/>
      <c r="C138" s="254"/>
      <c r="D138" s="244" t="s">
        <v>149</v>
      </c>
      <c r="E138" s="255" t="s">
        <v>1</v>
      </c>
      <c r="F138" s="256" t="s">
        <v>665</v>
      </c>
      <c r="G138" s="254"/>
      <c r="H138" s="257">
        <v>8.6400000000000006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149</v>
      </c>
      <c r="AU138" s="263" t="s">
        <v>88</v>
      </c>
      <c r="AV138" s="14" t="s">
        <v>88</v>
      </c>
      <c r="AW138" s="14" t="s">
        <v>36</v>
      </c>
      <c r="AX138" s="14" t="s">
        <v>80</v>
      </c>
      <c r="AY138" s="263" t="s">
        <v>141</v>
      </c>
    </row>
    <row r="139" s="14" customFormat="1">
      <c r="A139" s="14"/>
      <c r="B139" s="253"/>
      <c r="C139" s="254"/>
      <c r="D139" s="244" t="s">
        <v>149</v>
      </c>
      <c r="E139" s="255" t="s">
        <v>1</v>
      </c>
      <c r="F139" s="256" t="s">
        <v>669</v>
      </c>
      <c r="G139" s="254"/>
      <c r="H139" s="257">
        <v>9.5099999999999998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149</v>
      </c>
      <c r="AU139" s="263" t="s">
        <v>88</v>
      </c>
      <c r="AV139" s="14" t="s">
        <v>88</v>
      </c>
      <c r="AW139" s="14" t="s">
        <v>36</v>
      </c>
      <c r="AX139" s="14" t="s">
        <v>80</v>
      </c>
      <c r="AY139" s="263" t="s">
        <v>141</v>
      </c>
    </row>
    <row r="140" s="15" customFormat="1">
      <c r="A140" s="15"/>
      <c r="B140" s="264"/>
      <c r="C140" s="265"/>
      <c r="D140" s="244" t="s">
        <v>149</v>
      </c>
      <c r="E140" s="266" t="s">
        <v>1</v>
      </c>
      <c r="F140" s="267" t="s">
        <v>155</v>
      </c>
      <c r="G140" s="265"/>
      <c r="H140" s="268">
        <v>18.149999999999999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149</v>
      </c>
      <c r="AU140" s="274" t="s">
        <v>88</v>
      </c>
      <c r="AV140" s="15" t="s">
        <v>147</v>
      </c>
      <c r="AW140" s="15" t="s">
        <v>36</v>
      </c>
      <c r="AX140" s="15" t="s">
        <v>37</v>
      </c>
      <c r="AY140" s="274" t="s">
        <v>141</v>
      </c>
    </row>
    <row r="141" s="2" customFormat="1" ht="24.15" customHeight="1">
      <c r="A141" s="39"/>
      <c r="B141" s="40"/>
      <c r="C141" s="228" t="s">
        <v>147</v>
      </c>
      <c r="D141" s="228" t="s">
        <v>143</v>
      </c>
      <c r="E141" s="229" t="s">
        <v>670</v>
      </c>
      <c r="F141" s="230" t="s">
        <v>671</v>
      </c>
      <c r="G141" s="231" t="s">
        <v>208</v>
      </c>
      <c r="H141" s="232">
        <v>611.51800000000003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45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147</v>
      </c>
      <c r="AT141" s="240" t="s">
        <v>143</v>
      </c>
      <c r="AU141" s="240" t="s">
        <v>88</v>
      </c>
      <c r="AY141" s="18" t="s">
        <v>141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37</v>
      </c>
      <c r="BK141" s="241">
        <f>ROUND(I141*H141,2)</f>
        <v>0</v>
      </c>
      <c r="BL141" s="18" t="s">
        <v>147</v>
      </c>
      <c r="BM141" s="240" t="s">
        <v>672</v>
      </c>
    </row>
    <row r="142" s="14" customFormat="1">
      <c r="A142" s="14"/>
      <c r="B142" s="253"/>
      <c r="C142" s="254"/>
      <c r="D142" s="244" t="s">
        <v>149</v>
      </c>
      <c r="E142" s="255" t="s">
        <v>1</v>
      </c>
      <c r="F142" s="256" t="s">
        <v>673</v>
      </c>
      <c r="G142" s="254"/>
      <c r="H142" s="257">
        <v>378.65800000000002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149</v>
      </c>
      <c r="AU142" s="263" t="s">
        <v>88</v>
      </c>
      <c r="AV142" s="14" t="s">
        <v>88</v>
      </c>
      <c r="AW142" s="14" t="s">
        <v>36</v>
      </c>
      <c r="AX142" s="14" t="s">
        <v>80</v>
      </c>
      <c r="AY142" s="263" t="s">
        <v>141</v>
      </c>
    </row>
    <row r="143" s="14" customFormat="1">
      <c r="A143" s="14"/>
      <c r="B143" s="253"/>
      <c r="C143" s="254"/>
      <c r="D143" s="244" t="s">
        <v>149</v>
      </c>
      <c r="E143" s="255" t="s">
        <v>1</v>
      </c>
      <c r="F143" s="256" t="s">
        <v>674</v>
      </c>
      <c r="G143" s="254"/>
      <c r="H143" s="257">
        <v>232.86000000000001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149</v>
      </c>
      <c r="AU143" s="263" t="s">
        <v>88</v>
      </c>
      <c r="AV143" s="14" t="s">
        <v>88</v>
      </c>
      <c r="AW143" s="14" t="s">
        <v>36</v>
      </c>
      <c r="AX143" s="14" t="s">
        <v>80</v>
      </c>
      <c r="AY143" s="263" t="s">
        <v>141</v>
      </c>
    </row>
    <row r="144" s="15" customFormat="1">
      <c r="A144" s="15"/>
      <c r="B144" s="264"/>
      <c r="C144" s="265"/>
      <c r="D144" s="244" t="s">
        <v>149</v>
      </c>
      <c r="E144" s="266" t="s">
        <v>1</v>
      </c>
      <c r="F144" s="267" t="s">
        <v>155</v>
      </c>
      <c r="G144" s="265"/>
      <c r="H144" s="268">
        <v>611.51800000000003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149</v>
      </c>
      <c r="AU144" s="274" t="s">
        <v>88</v>
      </c>
      <c r="AV144" s="15" t="s">
        <v>147</v>
      </c>
      <c r="AW144" s="15" t="s">
        <v>36</v>
      </c>
      <c r="AX144" s="15" t="s">
        <v>37</v>
      </c>
      <c r="AY144" s="274" t="s">
        <v>141</v>
      </c>
    </row>
    <row r="145" s="2" customFormat="1" ht="14.4" customHeight="1">
      <c r="A145" s="39"/>
      <c r="B145" s="40"/>
      <c r="C145" s="228" t="s">
        <v>174</v>
      </c>
      <c r="D145" s="228" t="s">
        <v>143</v>
      </c>
      <c r="E145" s="229" t="s">
        <v>675</v>
      </c>
      <c r="F145" s="230" t="s">
        <v>676</v>
      </c>
      <c r="G145" s="231" t="s">
        <v>208</v>
      </c>
      <c r="H145" s="232">
        <v>232.86000000000001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45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147</v>
      </c>
      <c r="AT145" s="240" t="s">
        <v>143</v>
      </c>
      <c r="AU145" s="240" t="s">
        <v>88</v>
      </c>
      <c r="AY145" s="18" t="s">
        <v>141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37</v>
      </c>
      <c r="BK145" s="241">
        <f>ROUND(I145*H145,2)</f>
        <v>0</v>
      </c>
      <c r="BL145" s="18" t="s">
        <v>147</v>
      </c>
      <c r="BM145" s="240" t="s">
        <v>677</v>
      </c>
    </row>
    <row r="146" s="14" customFormat="1">
      <c r="A146" s="14"/>
      <c r="B146" s="253"/>
      <c r="C146" s="254"/>
      <c r="D146" s="244" t="s">
        <v>149</v>
      </c>
      <c r="E146" s="255" t="s">
        <v>1</v>
      </c>
      <c r="F146" s="256" t="s">
        <v>674</v>
      </c>
      <c r="G146" s="254"/>
      <c r="H146" s="257">
        <v>232.86000000000001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149</v>
      </c>
      <c r="AU146" s="263" t="s">
        <v>88</v>
      </c>
      <c r="AV146" s="14" t="s">
        <v>88</v>
      </c>
      <c r="AW146" s="14" t="s">
        <v>36</v>
      </c>
      <c r="AX146" s="14" t="s">
        <v>37</v>
      </c>
      <c r="AY146" s="263" t="s">
        <v>141</v>
      </c>
    </row>
    <row r="147" s="2" customFormat="1" ht="24.15" customHeight="1">
      <c r="A147" s="39"/>
      <c r="B147" s="40"/>
      <c r="C147" s="228" t="s">
        <v>179</v>
      </c>
      <c r="D147" s="228" t="s">
        <v>143</v>
      </c>
      <c r="E147" s="229" t="s">
        <v>678</v>
      </c>
      <c r="F147" s="230" t="s">
        <v>679</v>
      </c>
      <c r="G147" s="231" t="s">
        <v>146</v>
      </c>
      <c r="H147" s="232">
        <v>62.966999999999999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45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147</v>
      </c>
      <c r="AT147" s="240" t="s">
        <v>143</v>
      </c>
      <c r="AU147" s="240" t="s">
        <v>88</v>
      </c>
      <c r="AY147" s="18" t="s">
        <v>141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37</v>
      </c>
      <c r="BK147" s="241">
        <f>ROUND(I147*H147,2)</f>
        <v>0</v>
      </c>
      <c r="BL147" s="18" t="s">
        <v>147</v>
      </c>
      <c r="BM147" s="240" t="s">
        <v>680</v>
      </c>
    </row>
    <row r="148" s="14" customFormat="1">
      <c r="A148" s="14"/>
      <c r="B148" s="253"/>
      <c r="C148" s="254"/>
      <c r="D148" s="244" t="s">
        <v>149</v>
      </c>
      <c r="E148" s="255" t="s">
        <v>1</v>
      </c>
      <c r="F148" s="256" t="s">
        <v>681</v>
      </c>
      <c r="G148" s="254"/>
      <c r="H148" s="257">
        <v>62.966999999999999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149</v>
      </c>
      <c r="AU148" s="263" t="s">
        <v>88</v>
      </c>
      <c r="AV148" s="14" t="s">
        <v>88</v>
      </c>
      <c r="AW148" s="14" t="s">
        <v>36</v>
      </c>
      <c r="AX148" s="14" t="s">
        <v>37</v>
      </c>
      <c r="AY148" s="263" t="s">
        <v>141</v>
      </c>
    </row>
    <row r="149" s="2" customFormat="1" ht="24.15" customHeight="1">
      <c r="A149" s="39"/>
      <c r="B149" s="40"/>
      <c r="C149" s="228" t="s">
        <v>183</v>
      </c>
      <c r="D149" s="228" t="s">
        <v>143</v>
      </c>
      <c r="E149" s="229" t="s">
        <v>175</v>
      </c>
      <c r="F149" s="230" t="s">
        <v>176</v>
      </c>
      <c r="G149" s="231" t="s">
        <v>146</v>
      </c>
      <c r="H149" s="232">
        <v>62.969999999999999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45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147</v>
      </c>
      <c r="AT149" s="240" t="s">
        <v>143</v>
      </c>
      <c r="AU149" s="240" t="s">
        <v>88</v>
      </c>
      <c r="AY149" s="18" t="s">
        <v>141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37</v>
      </c>
      <c r="BK149" s="241">
        <f>ROUND(I149*H149,2)</f>
        <v>0</v>
      </c>
      <c r="BL149" s="18" t="s">
        <v>147</v>
      </c>
      <c r="BM149" s="240" t="s">
        <v>682</v>
      </c>
    </row>
    <row r="150" s="2" customFormat="1" ht="14.4" customHeight="1">
      <c r="A150" s="39"/>
      <c r="B150" s="40"/>
      <c r="C150" s="228" t="s">
        <v>187</v>
      </c>
      <c r="D150" s="228" t="s">
        <v>143</v>
      </c>
      <c r="E150" s="229" t="s">
        <v>180</v>
      </c>
      <c r="F150" s="230" t="s">
        <v>181</v>
      </c>
      <c r="G150" s="231" t="s">
        <v>146</v>
      </c>
      <c r="H150" s="232">
        <v>62.969999999999999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45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147</v>
      </c>
      <c r="AT150" s="240" t="s">
        <v>143</v>
      </c>
      <c r="AU150" s="240" t="s">
        <v>88</v>
      </c>
      <c r="AY150" s="18" t="s">
        <v>141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37</v>
      </c>
      <c r="BK150" s="241">
        <f>ROUND(I150*H150,2)</f>
        <v>0</v>
      </c>
      <c r="BL150" s="18" t="s">
        <v>147</v>
      </c>
      <c r="BM150" s="240" t="s">
        <v>683</v>
      </c>
    </row>
    <row r="151" s="2" customFormat="1" ht="14.4" customHeight="1">
      <c r="A151" s="39"/>
      <c r="B151" s="40"/>
      <c r="C151" s="228" t="s">
        <v>193</v>
      </c>
      <c r="D151" s="228" t="s">
        <v>143</v>
      </c>
      <c r="E151" s="229" t="s">
        <v>184</v>
      </c>
      <c r="F151" s="230" t="s">
        <v>185</v>
      </c>
      <c r="G151" s="231" t="s">
        <v>146</v>
      </c>
      <c r="H151" s="232">
        <v>62.969999999999999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45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147</v>
      </c>
      <c r="AT151" s="240" t="s">
        <v>143</v>
      </c>
      <c r="AU151" s="240" t="s">
        <v>88</v>
      </c>
      <c r="AY151" s="18" t="s">
        <v>141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37</v>
      </c>
      <c r="BK151" s="241">
        <f>ROUND(I151*H151,2)</f>
        <v>0</v>
      </c>
      <c r="BL151" s="18" t="s">
        <v>147</v>
      </c>
      <c r="BM151" s="240" t="s">
        <v>684</v>
      </c>
    </row>
    <row r="152" s="2" customFormat="1" ht="24.15" customHeight="1">
      <c r="A152" s="39"/>
      <c r="B152" s="40"/>
      <c r="C152" s="228" t="s">
        <v>198</v>
      </c>
      <c r="D152" s="228" t="s">
        <v>143</v>
      </c>
      <c r="E152" s="229" t="s">
        <v>188</v>
      </c>
      <c r="F152" s="230" t="s">
        <v>189</v>
      </c>
      <c r="G152" s="231" t="s">
        <v>190</v>
      </c>
      <c r="H152" s="232">
        <v>125.94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147</v>
      </c>
      <c r="AT152" s="240" t="s">
        <v>143</v>
      </c>
      <c r="AU152" s="240" t="s">
        <v>88</v>
      </c>
      <c r="AY152" s="18" t="s">
        <v>141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37</v>
      </c>
      <c r="BK152" s="241">
        <f>ROUND(I152*H152,2)</f>
        <v>0</v>
      </c>
      <c r="BL152" s="18" t="s">
        <v>147</v>
      </c>
      <c r="BM152" s="240" t="s">
        <v>685</v>
      </c>
    </row>
    <row r="153" s="14" customFormat="1">
      <c r="A153" s="14"/>
      <c r="B153" s="253"/>
      <c r="C153" s="254"/>
      <c r="D153" s="244" t="s">
        <v>149</v>
      </c>
      <c r="E153" s="255" t="s">
        <v>1</v>
      </c>
      <c r="F153" s="256" t="s">
        <v>686</v>
      </c>
      <c r="G153" s="254"/>
      <c r="H153" s="257">
        <v>125.94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149</v>
      </c>
      <c r="AU153" s="263" t="s">
        <v>88</v>
      </c>
      <c r="AV153" s="14" t="s">
        <v>88</v>
      </c>
      <c r="AW153" s="14" t="s">
        <v>36</v>
      </c>
      <c r="AX153" s="14" t="s">
        <v>37</v>
      </c>
      <c r="AY153" s="263" t="s">
        <v>141</v>
      </c>
    </row>
    <row r="154" s="2" customFormat="1" ht="14.4" customHeight="1">
      <c r="A154" s="39"/>
      <c r="B154" s="40"/>
      <c r="C154" s="228" t="s">
        <v>205</v>
      </c>
      <c r="D154" s="228" t="s">
        <v>143</v>
      </c>
      <c r="E154" s="229" t="s">
        <v>687</v>
      </c>
      <c r="F154" s="230" t="s">
        <v>688</v>
      </c>
      <c r="G154" s="231" t="s">
        <v>208</v>
      </c>
      <c r="H154" s="232">
        <v>629.66999999999996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45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147</v>
      </c>
      <c r="AT154" s="240" t="s">
        <v>143</v>
      </c>
      <c r="AU154" s="240" t="s">
        <v>88</v>
      </c>
      <c r="AY154" s="18" t="s">
        <v>141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37</v>
      </c>
      <c r="BK154" s="241">
        <f>ROUND(I154*H154,2)</f>
        <v>0</v>
      </c>
      <c r="BL154" s="18" t="s">
        <v>147</v>
      </c>
      <c r="BM154" s="240" t="s">
        <v>689</v>
      </c>
    </row>
    <row r="155" s="14" customFormat="1">
      <c r="A155" s="14"/>
      <c r="B155" s="253"/>
      <c r="C155" s="254"/>
      <c r="D155" s="244" t="s">
        <v>149</v>
      </c>
      <c r="E155" s="255" t="s">
        <v>1</v>
      </c>
      <c r="F155" s="256" t="s">
        <v>690</v>
      </c>
      <c r="G155" s="254"/>
      <c r="H155" s="257">
        <v>629.66999999999996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149</v>
      </c>
      <c r="AU155" s="263" t="s">
        <v>88</v>
      </c>
      <c r="AV155" s="14" t="s">
        <v>88</v>
      </c>
      <c r="AW155" s="14" t="s">
        <v>36</v>
      </c>
      <c r="AX155" s="14" t="s">
        <v>37</v>
      </c>
      <c r="AY155" s="263" t="s">
        <v>141</v>
      </c>
    </row>
    <row r="156" s="12" customFormat="1" ht="22.8" customHeight="1">
      <c r="A156" s="12"/>
      <c r="B156" s="212"/>
      <c r="C156" s="213"/>
      <c r="D156" s="214" t="s">
        <v>79</v>
      </c>
      <c r="E156" s="226" t="s">
        <v>174</v>
      </c>
      <c r="F156" s="226" t="s">
        <v>691</v>
      </c>
      <c r="G156" s="213"/>
      <c r="H156" s="213"/>
      <c r="I156" s="216"/>
      <c r="J156" s="227">
        <f>BK156</f>
        <v>0</v>
      </c>
      <c r="K156" s="213"/>
      <c r="L156" s="218"/>
      <c r="M156" s="219"/>
      <c r="N156" s="220"/>
      <c r="O156" s="220"/>
      <c r="P156" s="221">
        <f>SUM(P157:P178)</f>
        <v>0</v>
      </c>
      <c r="Q156" s="220"/>
      <c r="R156" s="221">
        <f>SUM(R157:R178)</f>
        <v>0</v>
      </c>
      <c r="S156" s="220"/>
      <c r="T156" s="222">
        <f>SUM(T157:T178)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37</v>
      </c>
      <c r="AT156" s="224" t="s">
        <v>79</v>
      </c>
      <c r="AU156" s="224" t="s">
        <v>37</v>
      </c>
      <c r="AY156" s="223" t="s">
        <v>141</v>
      </c>
      <c r="BK156" s="225">
        <f>SUM(BK157:BK178)</f>
        <v>0</v>
      </c>
    </row>
    <row r="157" s="2" customFormat="1" ht="24.15" customHeight="1">
      <c r="A157" s="39"/>
      <c r="B157" s="40"/>
      <c r="C157" s="228" t="s">
        <v>212</v>
      </c>
      <c r="D157" s="228" t="s">
        <v>143</v>
      </c>
      <c r="E157" s="229" t="s">
        <v>692</v>
      </c>
      <c r="F157" s="230" t="s">
        <v>693</v>
      </c>
      <c r="G157" s="231" t="s">
        <v>208</v>
      </c>
      <c r="H157" s="232">
        <v>18.149999999999999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45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147</v>
      </c>
      <c r="AT157" s="240" t="s">
        <v>143</v>
      </c>
      <c r="AU157" s="240" t="s">
        <v>88</v>
      </c>
      <c r="AY157" s="18" t="s">
        <v>141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37</v>
      </c>
      <c r="BK157" s="241">
        <f>ROUND(I157*H157,2)</f>
        <v>0</v>
      </c>
      <c r="BL157" s="18" t="s">
        <v>147</v>
      </c>
      <c r="BM157" s="240" t="s">
        <v>694</v>
      </c>
    </row>
    <row r="158" s="2" customFormat="1" ht="24.15" customHeight="1">
      <c r="A158" s="39"/>
      <c r="B158" s="40"/>
      <c r="C158" s="228" t="s">
        <v>221</v>
      </c>
      <c r="D158" s="228" t="s">
        <v>143</v>
      </c>
      <c r="E158" s="229" t="s">
        <v>695</v>
      </c>
      <c r="F158" s="230" t="s">
        <v>696</v>
      </c>
      <c r="G158" s="231" t="s">
        <v>208</v>
      </c>
      <c r="H158" s="232">
        <v>611.51999999999998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147</v>
      </c>
      <c r="AT158" s="240" t="s">
        <v>143</v>
      </c>
      <c r="AU158" s="240" t="s">
        <v>88</v>
      </c>
      <c r="AY158" s="18" t="s">
        <v>141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37</v>
      </c>
      <c r="BK158" s="241">
        <f>ROUND(I158*H158,2)</f>
        <v>0</v>
      </c>
      <c r="BL158" s="18" t="s">
        <v>147</v>
      </c>
      <c r="BM158" s="240" t="s">
        <v>697</v>
      </c>
    </row>
    <row r="159" s="2" customFormat="1" ht="14.4" customHeight="1">
      <c r="A159" s="39"/>
      <c r="B159" s="40"/>
      <c r="C159" s="228" t="s">
        <v>225</v>
      </c>
      <c r="D159" s="228" t="s">
        <v>143</v>
      </c>
      <c r="E159" s="229" t="s">
        <v>698</v>
      </c>
      <c r="F159" s="230" t="s">
        <v>699</v>
      </c>
      <c r="G159" s="231" t="s">
        <v>208</v>
      </c>
      <c r="H159" s="232">
        <v>611.51999999999998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45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147</v>
      </c>
      <c r="AT159" s="240" t="s">
        <v>143</v>
      </c>
      <c r="AU159" s="240" t="s">
        <v>88</v>
      </c>
      <c r="AY159" s="18" t="s">
        <v>141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37</v>
      </c>
      <c r="BK159" s="241">
        <f>ROUND(I159*H159,2)</f>
        <v>0</v>
      </c>
      <c r="BL159" s="18" t="s">
        <v>147</v>
      </c>
      <c r="BM159" s="240" t="s">
        <v>700</v>
      </c>
    </row>
    <row r="160" s="2" customFormat="1" ht="24.15" customHeight="1">
      <c r="A160" s="39"/>
      <c r="B160" s="40"/>
      <c r="C160" s="228" t="s">
        <v>8</v>
      </c>
      <c r="D160" s="228" t="s">
        <v>143</v>
      </c>
      <c r="E160" s="229" t="s">
        <v>701</v>
      </c>
      <c r="F160" s="230" t="s">
        <v>702</v>
      </c>
      <c r="G160" s="231" t="s">
        <v>208</v>
      </c>
      <c r="H160" s="232">
        <v>16.75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45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147</v>
      </c>
      <c r="AT160" s="240" t="s">
        <v>143</v>
      </c>
      <c r="AU160" s="240" t="s">
        <v>88</v>
      </c>
      <c r="AY160" s="18" t="s">
        <v>141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37</v>
      </c>
      <c r="BK160" s="241">
        <f>ROUND(I160*H160,2)</f>
        <v>0</v>
      </c>
      <c r="BL160" s="18" t="s">
        <v>147</v>
      </c>
      <c r="BM160" s="240" t="s">
        <v>703</v>
      </c>
    </row>
    <row r="161" s="14" customFormat="1">
      <c r="A161" s="14"/>
      <c r="B161" s="253"/>
      <c r="C161" s="254"/>
      <c r="D161" s="244" t="s">
        <v>149</v>
      </c>
      <c r="E161" s="255" t="s">
        <v>1</v>
      </c>
      <c r="F161" s="256" t="s">
        <v>704</v>
      </c>
      <c r="G161" s="254"/>
      <c r="H161" s="257">
        <v>16.75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149</v>
      </c>
      <c r="AU161" s="263" t="s">
        <v>88</v>
      </c>
      <c r="AV161" s="14" t="s">
        <v>88</v>
      </c>
      <c r="AW161" s="14" t="s">
        <v>36</v>
      </c>
      <c r="AX161" s="14" t="s">
        <v>37</v>
      </c>
      <c r="AY161" s="263" t="s">
        <v>141</v>
      </c>
    </row>
    <row r="162" s="2" customFormat="1" ht="14.4" customHeight="1">
      <c r="A162" s="39"/>
      <c r="B162" s="40"/>
      <c r="C162" s="275" t="s">
        <v>249</v>
      </c>
      <c r="D162" s="275" t="s">
        <v>199</v>
      </c>
      <c r="E162" s="276" t="s">
        <v>705</v>
      </c>
      <c r="F162" s="277" t="s">
        <v>706</v>
      </c>
      <c r="G162" s="278" t="s">
        <v>208</v>
      </c>
      <c r="H162" s="279">
        <v>18.425000000000001</v>
      </c>
      <c r="I162" s="280"/>
      <c r="J162" s="281">
        <f>ROUND(I162*H162,2)</f>
        <v>0</v>
      </c>
      <c r="K162" s="282"/>
      <c r="L162" s="283"/>
      <c r="M162" s="284" t="s">
        <v>1</v>
      </c>
      <c r="N162" s="285" t="s">
        <v>45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187</v>
      </c>
      <c r="AT162" s="240" t="s">
        <v>199</v>
      </c>
      <c r="AU162" s="240" t="s">
        <v>88</v>
      </c>
      <c r="AY162" s="18" t="s">
        <v>141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37</v>
      </c>
      <c r="BK162" s="241">
        <f>ROUND(I162*H162,2)</f>
        <v>0</v>
      </c>
      <c r="BL162" s="18" t="s">
        <v>147</v>
      </c>
      <c r="BM162" s="240" t="s">
        <v>707</v>
      </c>
    </row>
    <row r="163" s="14" customFormat="1">
      <c r="A163" s="14"/>
      <c r="B163" s="253"/>
      <c r="C163" s="254"/>
      <c r="D163" s="244" t="s">
        <v>149</v>
      </c>
      <c r="E163" s="255" t="s">
        <v>1</v>
      </c>
      <c r="F163" s="256" t="s">
        <v>708</v>
      </c>
      <c r="G163" s="254"/>
      <c r="H163" s="257">
        <v>18.425000000000001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149</v>
      </c>
      <c r="AU163" s="263" t="s">
        <v>88</v>
      </c>
      <c r="AV163" s="14" t="s">
        <v>88</v>
      </c>
      <c r="AW163" s="14" t="s">
        <v>36</v>
      </c>
      <c r="AX163" s="14" t="s">
        <v>37</v>
      </c>
      <c r="AY163" s="263" t="s">
        <v>141</v>
      </c>
    </row>
    <row r="164" s="2" customFormat="1" ht="24.15" customHeight="1">
      <c r="A164" s="39"/>
      <c r="B164" s="40"/>
      <c r="C164" s="228" t="s">
        <v>254</v>
      </c>
      <c r="D164" s="228" t="s">
        <v>143</v>
      </c>
      <c r="E164" s="229" t="s">
        <v>709</v>
      </c>
      <c r="F164" s="230" t="s">
        <v>710</v>
      </c>
      <c r="G164" s="231" t="s">
        <v>208</v>
      </c>
      <c r="H164" s="232">
        <v>611.51800000000003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45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147</v>
      </c>
      <c r="AT164" s="240" t="s">
        <v>143</v>
      </c>
      <c r="AU164" s="240" t="s">
        <v>88</v>
      </c>
      <c r="AY164" s="18" t="s">
        <v>141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37</v>
      </c>
      <c r="BK164" s="241">
        <f>ROUND(I164*H164,2)</f>
        <v>0</v>
      </c>
      <c r="BL164" s="18" t="s">
        <v>147</v>
      </c>
      <c r="BM164" s="240" t="s">
        <v>711</v>
      </c>
    </row>
    <row r="165" s="14" customFormat="1">
      <c r="A165" s="14"/>
      <c r="B165" s="253"/>
      <c r="C165" s="254"/>
      <c r="D165" s="244" t="s">
        <v>149</v>
      </c>
      <c r="E165" s="255" t="s">
        <v>1</v>
      </c>
      <c r="F165" s="256" t="s">
        <v>673</v>
      </c>
      <c r="G165" s="254"/>
      <c r="H165" s="257">
        <v>378.65800000000002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149</v>
      </c>
      <c r="AU165" s="263" t="s">
        <v>88</v>
      </c>
      <c r="AV165" s="14" t="s">
        <v>88</v>
      </c>
      <c r="AW165" s="14" t="s">
        <v>36</v>
      </c>
      <c r="AX165" s="14" t="s">
        <v>80</v>
      </c>
      <c r="AY165" s="263" t="s">
        <v>141</v>
      </c>
    </row>
    <row r="166" s="14" customFormat="1">
      <c r="A166" s="14"/>
      <c r="B166" s="253"/>
      <c r="C166" s="254"/>
      <c r="D166" s="244" t="s">
        <v>149</v>
      </c>
      <c r="E166" s="255" t="s">
        <v>1</v>
      </c>
      <c r="F166" s="256" t="s">
        <v>712</v>
      </c>
      <c r="G166" s="254"/>
      <c r="H166" s="257">
        <v>232.86000000000001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149</v>
      </c>
      <c r="AU166" s="263" t="s">
        <v>88</v>
      </c>
      <c r="AV166" s="14" t="s">
        <v>88</v>
      </c>
      <c r="AW166" s="14" t="s">
        <v>36</v>
      </c>
      <c r="AX166" s="14" t="s">
        <v>80</v>
      </c>
      <c r="AY166" s="263" t="s">
        <v>141</v>
      </c>
    </row>
    <row r="167" s="15" customFormat="1">
      <c r="A167" s="15"/>
      <c r="B167" s="264"/>
      <c r="C167" s="265"/>
      <c r="D167" s="244" t="s">
        <v>149</v>
      </c>
      <c r="E167" s="266" t="s">
        <v>1</v>
      </c>
      <c r="F167" s="267" t="s">
        <v>155</v>
      </c>
      <c r="G167" s="265"/>
      <c r="H167" s="268">
        <v>611.51800000000003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149</v>
      </c>
      <c r="AU167" s="274" t="s">
        <v>88</v>
      </c>
      <c r="AV167" s="15" t="s">
        <v>147</v>
      </c>
      <c r="AW167" s="15" t="s">
        <v>36</v>
      </c>
      <c r="AX167" s="15" t="s">
        <v>37</v>
      </c>
      <c r="AY167" s="274" t="s">
        <v>141</v>
      </c>
    </row>
    <row r="168" s="2" customFormat="1" ht="14.4" customHeight="1">
      <c r="A168" s="39"/>
      <c r="B168" s="40"/>
      <c r="C168" s="275" t="s">
        <v>263</v>
      </c>
      <c r="D168" s="275" t="s">
        <v>199</v>
      </c>
      <c r="E168" s="276" t="s">
        <v>713</v>
      </c>
      <c r="F168" s="277" t="s">
        <v>714</v>
      </c>
      <c r="G168" s="278" t="s">
        <v>208</v>
      </c>
      <c r="H168" s="279">
        <v>617.63300000000004</v>
      </c>
      <c r="I168" s="280"/>
      <c r="J168" s="281">
        <f>ROUND(I168*H168,2)</f>
        <v>0</v>
      </c>
      <c r="K168" s="282"/>
      <c r="L168" s="283"/>
      <c r="M168" s="284" t="s">
        <v>1</v>
      </c>
      <c r="N168" s="285" t="s">
        <v>45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187</v>
      </c>
      <c r="AT168" s="240" t="s">
        <v>199</v>
      </c>
      <c r="AU168" s="240" t="s">
        <v>88</v>
      </c>
      <c r="AY168" s="18" t="s">
        <v>141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37</v>
      </c>
      <c r="BK168" s="241">
        <f>ROUND(I168*H168,2)</f>
        <v>0</v>
      </c>
      <c r="BL168" s="18" t="s">
        <v>147</v>
      </c>
      <c r="BM168" s="240" t="s">
        <v>715</v>
      </c>
    </row>
    <row r="169" s="14" customFormat="1">
      <c r="A169" s="14"/>
      <c r="B169" s="253"/>
      <c r="C169" s="254"/>
      <c r="D169" s="244" t="s">
        <v>149</v>
      </c>
      <c r="E169" s="255" t="s">
        <v>1</v>
      </c>
      <c r="F169" s="256" t="s">
        <v>716</v>
      </c>
      <c r="G169" s="254"/>
      <c r="H169" s="257">
        <v>617.63300000000004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149</v>
      </c>
      <c r="AU169" s="263" t="s">
        <v>88</v>
      </c>
      <c r="AV169" s="14" t="s">
        <v>88</v>
      </c>
      <c r="AW169" s="14" t="s">
        <v>36</v>
      </c>
      <c r="AX169" s="14" t="s">
        <v>37</v>
      </c>
      <c r="AY169" s="263" t="s">
        <v>141</v>
      </c>
    </row>
    <row r="170" s="2" customFormat="1" ht="24.15" customHeight="1">
      <c r="A170" s="39"/>
      <c r="B170" s="40"/>
      <c r="C170" s="228" t="s">
        <v>269</v>
      </c>
      <c r="D170" s="228" t="s">
        <v>143</v>
      </c>
      <c r="E170" s="229" t="s">
        <v>717</v>
      </c>
      <c r="F170" s="230" t="s">
        <v>718</v>
      </c>
      <c r="G170" s="231" t="s">
        <v>208</v>
      </c>
      <c r="H170" s="232">
        <v>4.1840000000000002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45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147</v>
      </c>
      <c r="AT170" s="240" t="s">
        <v>143</v>
      </c>
      <c r="AU170" s="240" t="s">
        <v>88</v>
      </c>
      <c r="AY170" s="18" t="s">
        <v>141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37</v>
      </c>
      <c r="BK170" s="241">
        <f>ROUND(I170*H170,2)</f>
        <v>0</v>
      </c>
      <c r="BL170" s="18" t="s">
        <v>147</v>
      </c>
      <c r="BM170" s="240" t="s">
        <v>719</v>
      </c>
    </row>
    <row r="171" s="14" customFormat="1">
      <c r="A171" s="14"/>
      <c r="B171" s="253"/>
      <c r="C171" s="254"/>
      <c r="D171" s="244" t="s">
        <v>149</v>
      </c>
      <c r="E171" s="255" t="s">
        <v>1</v>
      </c>
      <c r="F171" s="256" t="s">
        <v>720</v>
      </c>
      <c r="G171" s="254"/>
      <c r="H171" s="257">
        <v>4.1840000000000002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149</v>
      </c>
      <c r="AU171" s="263" t="s">
        <v>88</v>
      </c>
      <c r="AV171" s="14" t="s">
        <v>88</v>
      </c>
      <c r="AW171" s="14" t="s">
        <v>36</v>
      </c>
      <c r="AX171" s="14" t="s">
        <v>37</v>
      </c>
      <c r="AY171" s="263" t="s">
        <v>141</v>
      </c>
    </row>
    <row r="172" s="2" customFormat="1" ht="14.4" customHeight="1">
      <c r="A172" s="39"/>
      <c r="B172" s="40"/>
      <c r="C172" s="275" t="s">
        <v>280</v>
      </c>
      <c r="D172" s="275" t="s">
        <v>199</v>
      </c>
      <c r="E172" s="276" t="s">
        <v>721</v>
      </c>
      <c r="F172" s="277" t="s">
        <v>722</v>
      </c>
      <c r="G172" s="278" t="s">
        <v>208</v>
      </c>
      <c r="H172" s="279">
        <v>5</v>
      </c>
      <c r="I172" s="280"/>
      <c r="J172" s="281">
        <f>ROUND(I172*H172,2)</f>
        <v>0</v>
      </c>
      <c r="K172" s="282"/>
      <c r="L172" s="283"/>
      <c r="M172" s="284" t="s">
        <v>1</v>
      </c>
      <c r="N172" s="285" t="s">
        <v>45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187</v>
      </c>
      <c r="AT172" s="240" t="s">
        <v>199</v>
      </c>
      <c r="AU172" s="240" t="s">
        <v>88</v>
      </c>
      <c r="AY172" s="18" t="s">
        <v>141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37</v>
      </c>
      <c r="BK172" s="241">
        <f>ROUND(I172*H172,2)</f>
        <v>0</v>
      </c>
      <c r="BL172" s="18" t="s">
        <v>147</v>
      </c>
      <c r="BM172" s="240" t="s">
        <v>723</v>
      </c>
    </row>
    <row r="173" s="2" customFormat="1" ht="24.15" customHeight="1">
      <c r="A173" s="39"/>
      <c r="B173" s="40"/>
      <c r="C173" s="228" t="s">
        <v>7</v>
      </c>
      <c r="D173" s="228" t="s">
        <v>143</v>
      </c>
      <c r="E173" s="229" t="s">
        <v>724</v>
      </c>
      <c r="F173" s="230" t="s">
        <v>725</v>
      </c>
      <c r="G173" s="231" t="s">
        <v>208</v>
      </c>
      <c r="H173" s="232">
        <v>18.149999999999999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45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147</v>
      </c>
      <c r="AT173" s="240" t="s">
        <v>143</v>
      </c>
      <c r="AU173" s="240" t="s">
        <v>88</v>
      </c>
      <c r="AY173" s="18" t="s">
        <v>141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37</v>
      </c>
      <c r="BK173" s="241">
        <f>ROUND(I173*H173,2)</f>
        <v>0</v>
      </c>
      <c r="BL173" s="18" t="s">
        <v>147</v>
      </c>
      <c r="BM173" s="240" t="s">
        <v>726</v>
      </c>
    </row>
    <row r="174" s="14" customFormat="1">
      <c r="A174" s="14"/>
      <c r="B174" s="253"/>
      <c r="C174" s="254"/>
      <c r="D174" s="244" t="s">
        <v>149</v>
      </c>
      <c r="E174" s="255" t="s">
        <v>1</v>
      </c>
      <c r="F174" s="256" t="s">
        <v>665</v>
      </c>
      <c r="G174" s="254"/>
      <c r="H174" s="257">
        <v>8.6400000000000006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149</v>
      </c>
      <c r="AU174" s="263" t="s">
        <v>88</v>
      </c>
      <c r="AV174" s="14" t="s">
        <v>88</v>
      </c>
      <c r="AW174" s="14" t="s">
        <v>36</v>
      </c>
      <c r="AX174" s="14" t="s">
        <v>80</v>
      </c>
      <c r="AY174" s="263" t="s">
        <v>141</v>
      </c>
    </row>
    <row r="175" s="14" customFormat="1">
      <c r="A175" s="14"/>
      <c r="B175" s="253"/>
      <c r="C175" s="254"/>
      <c r="D175" s="244" t="s">
        <v>149</v>
      </c>
      <c r="E175" s="255" t="s">
        <v>1</v>
      </c>
      <c r="F175" s="256" t="s">
        <v>669</v>
      </c>
      <c r="G175" s="254"/>
      <c r="H175" s="257">
        <v>9.5099999999999998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149</v>
      </c>
      <c r="AU175" s="263" t="s">
        <v>88</v>
      </c>
      <c r="AV175" s="14" t="s">
        <v>88</v>
      </c>
      <c r="AW175" s="14" t="s">
        <v>36</v>
      </c>
      <c r="AX175" s="14" t="s">
        <v>80</v>
      </c>
      <c r="AY175" s="263" t="s">
        <v>141</v>
      </c>
    </row>
    <row r="176" s="15" customFormat="1">
      <c r="A176" s="15"/>
      <c r="B176" s="264"/>
      <c r="C176" s="265"/>
      <c r="D176" s="244" t="s">
        <v>149</v>
      </c>
      <c r="E176" s="266" t="s">
        <v>1</v>
      </c>
      <c r="F176" s="267" t="s">
        <v>155</v>
      </c>
      <c r="G176" s="265"/>
      <c r="H176" s="268">
        <v>18.149999999999999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149</v>
      </c>
      <c r="AU176" s="274" t="s">
        <v>88</v>
      </c>
      <c r="AV176" s="15" t="s">
        <v>147</v>
      </c>
      <c r="AW176" s="15" t="s">
        <v>36</v>
      </c>
      <c r="AX176" s="15" t="s">
        <v>37</v>
      </c>
      <c r="AY176" s="274" t="s">
        <v>141</v>
      </c>
    </row>
    <row r="177" s="2" customFormat="1" ht="14.4" customHeight="1">
      <c r="A177" s="39"/>
      <c r="B177" s="40"/>
      <c r="C177" s="275" t="s">
        <v>307</v>
      </c>
      <c r="D177" s="275" t="s">
        <v>199</v>
      </c>
      <c r="E177" s="276" t="s">
        <v>727</v>
      </c>
      <c r="F177" s="277" t="s">
        <v>728</v>
      </c>
      <c r="G177" s="278" t="s">
        <v>208</v>
      </c>
      <c r="H177" s="279">
        <v>19.058</v>
      </c>
      <c r="I177" s="280"/>
      <c r="J177" s="281">
        <f>ROUND(I177*H177,2)</f>
        <v>0</v>
      </c>
      <c r="K177" s="282"/>
      <c r="L177" s="283"/>
      <c r="M177" s="284" t="s">
        <v>1</v>
      </c>
      <c r="N177" s="285" t="s">
        <v>45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187</v>
      </c>
      <c r="AT177" s="240" t="s">
        <v>199</v>
      </c>
      <c r="AU177" s="240" t="s">
        <v>88</v>
      </c>
      <c r="AY177" s="18" t="s">
        <v>141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37</v>
      </c>
      <c r="BK177" s="241">
        <f>ROUND(I177*H177,2)</f>
        <v>0</v>
      </c>
      <c r="BL177" s="18" t="s">
        <v>147</v>
      </c>
      <c r="BM177" s="240" t="s">
        <v>729</v>
      </c>
    </row>
    <row r="178" s="14" customFormat="1">
      <c r="A178" s="14"/>
      <c r="B178" s="253"/>
      <c r="C178" s="254"/>
      <c r="D178" s="244" t="s">
        <v>149</v>
      </c>
      <c r="E178" s="255" t="s">
        <v>1</v>
      </c>
      <c r="F178" s="256" t="s">
        <v>730</v>
      </c>
      <c r="G178" s="254"/>
      <c r="H178" s="257">
        <v>19.058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149</v>
      </c>
      <c r="AU178" s="263" t="s">
        <v>88</v>
      </c>
      <c r="AV178" s="14" t="s">
        <v>88</v>
      </c>
      <c r="AW178" s="14" t="s">
        <v>36</v>
      </c>
      <c r="AX178" s="14" t="s">
        <v>37</v>
      </c>
      <c r="AY178" s="263" t="s">
        <v>141</v>
      </c>
    </row>
    <row r="179" s="12" customFormat="1" ht="22.8" customHeight="1">
      <c r="A179" s="12"/>
      <c r="B179" s="212"/>
      <c r="C179" s="213"/>
      <c r="D179" s="214" t="s">
        <v>79</v>
      </c>
      <c r="E179" s="226" t="s">
        <v>193</v>
      </c>
      <c r="F179" s="226" t="s">
        <v>370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SUM(P180:P194)</f>
        <v>0</v>
      </c>
      <c r="Q179" s="220"/>
      <c r="R179" s="221">
        <f>SUM(R180:R194)</f>
        <v>0</v>
      </c>
      <c r="S179" s="220"/>
      <c r="T179" s="222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37</v>
      </c>
      <c r="AT179" s="224" t="s">
        <v>79</v>
      </c>
      <c r="AU179" s="224" t="s">
        <v>37</v>
      </c>
      <c r="AY179" s="223" t="s">
        <v>141</v>
      </c>
      <c r="BK179" s="225">
        <f>SUM(BK180:BK194)</f>
        <v>0</v>
      </c>
    </row>
    <row r="180" s="2" customFormat="1" ht="24.15" customHeight="1">
      <c r="A180" s="39"/>
      <c r="B180" s="40"/>
      <c r="C180" s="228" t="s">
        <v>312</v>
      </c>
      <c r="D180" s="228" t="s">
        <v>143</v>
      </c>
      <c r="E180" s="229" t="s">
        <v>731</v>
      </c>
      <c r="F180" s="230" t="s">
        <v>732</v>
      </c>
      <c r="G180" s="231" t="s">
        <v>257</v>
      </c>
      <c r="H180" s="232">
        <v>81.219999999999999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45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147</v>
      </c>
      <c r="AT180" s="240" t="s">
        <v>143</v>
      </c>
      <c r="AU180" s="240" t="s">
        <v>88</v>
      </c>
      <c r="AY180" s="18" t="s">
        <v>141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37</v>
      </c>
      <c r="BK180" s="241">
        <f>ROUND(I180*H180,2)</f>
        <v>0</v>
      </c>
      <c r="BL180" s="18" t="s">
        <v>147</v>
      </c>
      <c r="BM180" s="240" t="s">
        <v>733</v>
      </c>
    </row>
    <row r="181" s="14" customFormat="1">
      <c r="A181" s="14"/>
      <c r="B181" s="253"/>
      <c r="C181" s="254"/>
      <c r="D181" s="244" t="s">
        <v>149</v>
      </c>
      <c r="E181" s="255" t="s">
        <v>1</v>
      </c>
      <c r="F181" s="256" t="s">
        <v>734</v>
      </c>
      <c r="G181" s="254"/>
      <c r="H181" s="257">
        <v>77.219999999999999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149</v>
      </c>
      <c r="AU181" s="263" t="s">
        <v>88</v>
      </c>
      <c r="AV181" s="14" t="s">
        <v>88</v>
      </c>
      <c r="AW181" s="14" t="s">
        <v>36</v>
      </c>
      <c r="AX181" s="14" t="s">
        <v>80</v>
      </c>
      <c r="AY181" s="263" t="s">
        <v>141</v>
      </c>
    </row>
    <row r="182" s="14" customFormat="1">
      <c r="A182" s="14"/>
      <c r="B182" s="253"/>
      <c r="C182" s="254"/>
      <c r="D182" s="244" t="s">
        <v>149</v>
      </c>
      <c r="E182" s="255" t="s">
        <v>1</v>
      </c>
      <c r="F182" s="256" t="s">
        <v>735</v>
      </c>
      <c r="G182" s="254"/>
      <c r="H182" s="257">
        <v>4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149</v>
      </c>
      <c r="AU182" s="263" t="s">
        <v>88</v>
      </c>
      <c r="AV182" s="14" t="s">
        <v>88</v>
      </c>
      <c r="AW182" s="14" t="s">
        <v>36</v>
      </c>
      <c r="AX182" s="14" t="s">
        <v>80</v>
      </c>
      <c r="AY182" s="263" t="s">
        <v>141</v>
      </c>
    </row>
    <row r="183" s="15" customFormat="1">
      <c r="A183" s="15"/>
      <c r="B183" s="264"/>
      <c r="C183" s="265"/>
      <c r="D183" s="244" t="s">
        <v>149</v>
      </c>
      <c r="E183" s="266" t="s">
        <v>1</v>
      </c>
      <c r="F183" s="267" t="s">
        <v>155</v>
      </c>
      <c r="G183" s="265"/>
      <c r="H183" s="268">
        <v>81.219999999999999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149</v>
      </c>
      <c r="AU183" s="274" t="s">
        <v>88</v>
      </c>
      <c r="AV183" s="15" t="s">
        <v>147</v>
      </c>
      <c r="AW183" s="15" t="s">
        <v>36</v>
      </c>
      <c r="AX183" s="15" t="s">
        <v>37</v>
      </c>
      <c r="AY183" s="274" t="s">
        <v>141</v>
      </c>
    </row>
    <row r="184" s="2" customFormat="1" ht="14.4" customHeight="1">
      <c r="A184" s="39"/>
      <c r="B184" s="40"/>
      <c r="C184" s="275" t="s">
        <v>317</v>
      </c>
      <c r="D184" s="275" t="s">
        <v>199</v>
      </c>
      <c r="E184" s="276" t="s">
        <v>736</v>
      </c>
      <c r="F184" s="277" t="s">
        <v>737</v>
      </c>
      <c r="G184" s="278" t="s">
        <v>257</v>
      </c>
      <c r="H184" s="279">
        <v>83</v>
      </c>
      <c r="I184" s="280"/>
      <c r="J184" s="281">
        <f>ROUND(I184*H184,2)</f>
        <v>0</v>
      </c>
      <c r="K184" s="282"/>
      <c r="L184" s="283"/>
      <c r="M184" s="284" t="s">
        <v>1</v>
      </c>
      <c r="N184" s="285" t="s">
        <v>45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187</v>
      </c>
      <c r="AT184" s="240" t="s">
        <v>199</v>
      </c>
      <c r="AU184" s="240" t="s">
        <v>88</v>
      </c>
      <c r="AY184" s="18" t="s">
        <v>141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37</v>
      </c>
      <c r="BK184" s="241">
        <f>ROUND(I184*H184,2)</f>
        <v>0</v>
      </c>
      <c r="BL184" s="18" t="s">
        <v>147</v>
      </c>
      <c r="BM184" s="240" t="s">
        <v>738</v>
      </c>
    </row>
    <row r="185" s="2" customFormat="1" ht="24.15" customHeight="1">
      <c r="A185" s="39"/>
      <c r="B185" s="40"/>
      <c r="C185" s="228" t="s">
        <v>322</v>
      </c>
      <c r="D185" s="228" t="s">
        <v>143</v>
      </c>
      <c r="E185" s="229" t="s">
        <v>739</v>
      </c>
      <c r="F185" s="230" t="s">
        <v>740</v>
      </c>
      <c r="G185" s="231" t="s">
        <v>257</v>
      </c>
      <c r="H185" s="232">
        <v>30.399999999999999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45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147</v>
      </c>
      <c r="AT185" s="240" t="s">
        <v>143</v>
      </c>
      <c r="AU185" s="240" t="s">
        <v>88</v>
      </c>
      <c r="AY185" s="18" t="s">
        <v>141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37</v>
      </c>
      <c r="BK185" s="241">
        <f>ROUND(I185*H185,2)</f>
        <v>0</v>
      </c>
      <c r="BL185" s="18" t="s">
        <v>147</v>
      </c>
      <c r="BM185" s="240" t="s">
        <v>741</v>
      </c>
    </row>
    <row r="186" s="14" customFormat="1">
      <c r="A186" s="14"/>
      <c r="B186" s="253"/>
      <c r="C186" s="254"/>
      <c r="D186" s="244" t="s">
        <v>149</v>
      </c>
      <c r="E186" s="255" t="s">
        <v>1</v>
      </c>
      <c r="F186" s="256" t="s">
        <v>742</v>
      </c>
      <c r="G186" s="254"/>
      <c r="H186" s="257">
        <v>14.4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149</v>
      </c>
      <c r="AU186" s="263" t="s">
        <v>88</v>
      </c>
      <c r="AV186" s="14" t="s">
        <v>88</v>
      </c>
      <c r="AW186" s="14" t="s">
        <v>36</v>
      </c>
      <c r="AX186" s="14" t="s">
        <v>80</v>
      </c>
      <c r="AY186" s="263" t="s">
        <v>141</v>
      </c>
    </row>
    <row r="187" s="14" customFormat="1">
      <c r="A187" s="14"/>
      <c r="B187" s="253"/>
      <c r="C187" s="254"/>
      <c r="D187" s="244" t="s">
        <v>149</v>
      </c>
      <c r="E187" s="255" t="s">
        <v>1</v>
      </c>
      <c r="F187" s="256" t="s">
        <v>743</v>
      </c>
      <c r="G187" s="254"/>
      <c r="H187" s="257">
        <v>16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149</v>
      </c>
      <c r="AU187" s="263" t="s">
        <v>88</v>
      </c>
      <c r="AV187" s="14" t="s">
        <v>88</v>
      </c>
      <c r="AW187" s="14" t="s">
        <v>36</v>
      </c>
      <c r="AX187" s="14" t="s">
        <v>80</v>
      </c>
      <c r="AY187" s="263" t="s">
        <v>141</v>
      </c>
    </row>
    <row r="188" s="15" customFormat="1">
      <c r="A188" s="15"/>
      <c r="B188" s="264"/>
      <c r="C188" s="265"/>
      <c r="D188" s="244" t="s">
        <v>149</v>
      </c>
      <c r="E188" s="266" t="s">
        <v>1</v>
      </c>
      <c r="F188" s="267" t="s">
        <v>155</v>
      </c>
      <c r="G188" s="265"/>
      <c r="H188" s="268">
        <v>30.399999999999999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4" t="s">
        <v>149</v>
      </c>
      <c r="AU188" s="274" t="s">
        <v>88</v>
      </c>
      <c r="AV188" s="15" t="s">
        <v>147</v>
      </c>
      <c r="AW188" s="15" t="s">
        <v>36</v>
      </c>
      <c r="AX188" s="15" t="s">
        <v>37</v>
      </c>
      <c r="AY188" s="274" t="s">
        <v>141</v>
      </c>
    </row>
    <row r="189" s="2" customFormat="1" ht="14.4" customHeight="1">
      <c r="A189" s="39"/>
      <c r="B189" s="40"/>
      <c r="C189" s="275" t="s">
        <v>327</v>
      </c>
      <c r="D189" s="275" t="s">
        <v>199</v>
      </c>
      <c r="E189" s="276" t="s">
        <v>744</v>
      </c>
      <c r="F189" s="277" t="s">
        <v>745</v>
      </c>
      <c r="G189" s="278" t="s">
        <v>257</v>
      </c>
      <c r="H189" s="279">
        <v>32</v>
      </c>
      <c r="I189" s="280"/>
      <c r="J189" s="281">
        <f>ROUND(I189*H189,2)</f>
        <v>0</v>
      </c>
      <c r="K189" s="282"/>
      <c r="L189" s="283"/>
      <c r="M189" s="284" t="s">
        <v>1</v>
      </c>
      <c r="N189" s="285" t="s">
        <v>45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187</v>
      </c>
      <c r="AT189" s="240" t="s">
        <v>199</v>
      </c>
      <c r="AU189" s="240" t="s">
        <v>88</v>
      </c>
      <c r="AY189" s="18" t="s">
        <v>141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37</v>
      </c>
      <c r="BK189" s="241">
        <f>ROUND(I189*H189,2)</f>
        <v>0</v>
      </c>
      <c r="BL189" s="18" t="s">
        <v>147</v>
      </c>
      <c r="BM189" s="240" t="s">
        <v>746</v>
      </c>
    </row>
    <row r="190" s="2" customFormat="1" ht="14.4" customHeight="1">
      <c r="A190" s="39"/>
      <c r="B190" s="40"/>
      <c r="C190" s="228" t="s">
        <v>332</v>
      </c>
      <c r="D190" s="228" t="s">
        <v>143</v>
      </c>
      <c r="E190" s="229" t="s">
        <v>747</v>
      </c>
      <c r="F190" s="230" t="s">
        <v>748</v>
      </c>
      <c r="G190" s="231" t="s">
        <v>257</v>
      </c>
      <c r="H190" s="232">
        <v>67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45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147</v>
      </c>
      <c r="AT190" s="240" t="s">
        <v>143</v>
      </c>
      <c r="AU190" s="240" t="s">
        <v>88</v>
      </c>
      <c r="AY190" s="18" t="s">
        <v>141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37</v>
      </c>
      <c r="BK190" s="241">
        <f>ROUND(I190*H190,2)</f>
        <v>0</v>
      </c>
      <c r="BL190" s="18" t="s">
        <v>147</v>
      </c>
      <c r="BM190" s="240" t="s">
        <v>749</v>
      </c>
    </row>
    <row r="191" s="14" customFormat="1">
      <c r="A191" s="14"/>
      <c r="B191" s="253"/>
      <c r="C191" s="254"/>
      <c r="D191" s="244" t="s">
        <v>149</v>
      </c>
      <c r="E191" s="255" t="s">
        <v>1</v>
      </c>
      <c r="F191" s="256" t="s">
        <v>750</v>
      </c>
      <c r="G191" s="254"/>
      <c r="H191" s="257">
        <v>67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149</v>
      </c>
      <c r="AU191" s="263" t="s">
        <v>88</v>
      </c>
      <c r="AV191" s="14" t="s">
        <v>88</v>
      </c>
      <c r="AW191" s="14" t="s">
        <v>36</v>
      </c>
      <c r="AX191" s="14" t="s">
        <v>37</v>
      </c>
      <c r="AY191" s="263" t="s">
        <v>141</v>
      </c>
    </row>
    <row r="192" s="2" customFormat="1" ht="24.15" customHeight="1">
      <c r="A192" s="39"/>
      <c r="B192" s="40"/>
      <c r="C192" s="228" t="s">
        <v>341</v>
      </c>
      <c r="D192" s="228" t="s">
        <v>143</v>
      </c>
      <c r="E192" s="229" t="s">
        <v>751</v>
      </c>
      <c r="F192" s="230" t="s">
        <v>752</v>
      </c>
      <c r="G192" s="231" t="s">
        <v>257</v>
      </c>
      <c r="H192" s="232">
        <v>15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45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147</v>
      </c>
      <c r="AT192" s="240" t="s">
        <v>143</v>
      </c>
      <c r="AU192" s="240" t="s">
        <v>88</v>
      </c>
      <c r="AY192" s="18" t="s">
        <v>141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37</v>
      </c>
      <c r="BK192" s="241">
        <f>ROUND(I192*H192,2)</f>
        <v>0</v>
      </c>
      <c r="BL192" s="18" t="s">
        <v>147</v>
      </c>
      <c r="BM192" s="240" t="s">
        <v>753</v>
      </c>
    </row>
    <row r="193" s="14" customFormat="1">
      <c r="A193" s="14"/>
      <c r="B193" s="253"/>
      <c r="C193" s="254"/>
      <c r="D193" s="244" t="s">
        <v>149</v>
      </c>
      <c r="E193" s="255" t="s">
        <v>1</v>
      </c>
      <c r="F193" s="256" t="s">
        <v>754</v>
      </c>
      <c r="G193" s="254"/>
      <c r="H193" s="257">
        <v>15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149</v>
      </c>
      <c r="AU193" s="263" t="s">
        <v>88</v>
      </c>
      <c r="AV193" s="14" t="s">
        <v>88</v>
      </c>
      <c r="AW193" s="14" t="s">
        <v>36</v>
      </c>
      <c r="AX193" s="14" t="s">
        <v>37</v>
      </c>
      <c r="AY193" s="263" t="s">
        <v>141</v>
      </c>
    </row>
    <row r="194" s="2" customFormat="1" ht="14.4" customHeight="1">
      <c r="A194" s="39"/>
      <c r="B194" s="40"/>
      <c r="C194" s="228" t="s">
        <v>346</v>
      </c>
      <c r="D194" s="228" t="s">
        <v>143</v>
      </c>
      <c r="E194" s="229" t="s">
        <v>414</v>
      </c>
      <c r="F194" s="230" t="s">
        <v>415</v>
      </c>
      <c r="G194" s="231" t="s">
        <v>208</v>
      </c>
      <c r="H194" s="232">
        <v>8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45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147</v>
      </c>
      <c r="AT194" s="240" t="s">
        <v>143</v>
      </c>
      <c r="AU194" s="240" t="s">
        <v>88</v>
      </c>
      <c r="AY194" s="18" t="s">
        <v>141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37</v>
      </c>
      <c r="BK194" s="241">
        <f>ROUND(I194*H194,2)</f>
        <v>0</v>
      </c>
      <c r="BL194" s="18" t="s">
        <v>147</v>
      </c>
      <c r="BM194" s="240" t="s">
        <v>755</v>
      </c>
    </row>
    <row r="195" s="12" customFormat="1" ht="22.8" customHeight="1">
      <c r="A195" s="12"/>
      <c r="B195" s="212"/>
      <c r="C195" s="213"/>
      <c r="D195" s="214" t="s">
        <v>79</v>
      </c>
      <c r="E195" s="226" t="s">
        <v>430</v>
      </c>
      <c r="F195" s="226" t="s">
        <v>431</v>
      </c>
      <c r="G195" s="213"/>
      <c r="H195" s="213"/>
      <c r="I195" s="216"/>
      <c r="J195" s="227">
        <f>BK195</f>
        <v>0</v>
      </c>
      <c r="K195" s="213"/>
      <c r="L195" s="218"/>
      <c r="M195" s="219"/>
      <c r="N195" s="220"/>
      <c r="O195" s="220"/>
      <c r="P195" s="221">
        <f>SUM(P196:P201)</f>
        <v>0</v>
      </c>
      <c r="Q195" s="220"/>
      <c r="R195" s="221">
        <f>SUM(R196:R201)</f>
        <v>0</v>
      </c>
      <c r="S195" s="220"/>
      <c r="T195" s="222">
        <f>SUM(T196:T201)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37</v>
      </c>
      <c r="AT195" s="224" t="s">
        <v>79</v>
      </c>
      <c r="AU195" s="224" t="s">
        <v>37</v>
      </c>
      <c r="AY195" s="223" t="s">
        <v>141</v>
      </c>
      <c r="BK195" s="225">
        <f>SUM(BK196:BK201)</f>
        <v>0</v>
      </c>
    </row>
    <row r="196" s="2" customFormat="1" ht="24.15" customHeight="1">
      <c r="A196" s="39"/>
      <c r="B196" s="40"/>
      <c r="C196" s="228" t="s">
        <v>351</v>
      </c>
      <c r="D196" s="228" t="s">
        <v>143</v>
      </c>
      <c r="E196" s="229" t="s">
        <v>433</v>
      </c>
      <c r="F196" s="230" t="s">
        <v>434</v>
      </c>
      <c r="G196" s="231" t="s">
        <v>190</v>
      </c>
      <c r="H196" s="232">
        <v>429.55000000000001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45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147</v>
      </c>
      <c r="AT196" s="240" t="s">
        <v>143</v>
      </c>
      <c r="AU196" s="240" t="s">
        <v>88</v>
      </c>
      <c r="AY196" s="18" t="s">
        <v>141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37</v>
      </c>
      <c r="BK196" s="241">
        <f>ROUND(I196*H196,2)</f>
        <v>0</v>
      </c>
      <c r="BL196" s="18" t="s">
        <v>147</v>
      </c>
      <c r="BM196" s="240" t="s">
        <v>756</v>
      </c>
    </row>
    <row r="197" s="2" customFormat="1" ht="24.15" customHeight="1">
      <c r="A197" s="39"/>
      <c r="B197" s="40"/>
      <c r="C197" s="228" t="s">
        <v>357</v>
      </c>
      <c r="D197" s="228" t="s">
        <v>143</v>
      </c>
      <c r="E197" s="229" t="s">
        <v>437</v>
      </c>
      <c r="F197" s="230" t="s">
        <v>438</v>
      </c>
      <c r="G197" s="231" t="s">
        <v>190</v>
      </c>
      <c r="H197" s="232">
        <v>429.55000000000001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45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147</v>
      </c>
      <c r="AT197" s="240" t="s">
        <v>143</v>
      </c>
      <c r="AU197" s="240" t="s">
        <v>88</v>
      </c>
      <c r="AY197" s="18" t="s">
        <v>141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37</v>
      </c>
      <c r="BK197" s="241">
        <f>ROUND(I197*H197,2)</f>
        <v>0</v>
      </c>
      <c r="BL197" s="18" t="s">
        <v>147</v>
      </c>
      <c r="BM197" s="240" t="s">
        <v>757</v>
      </c>
    </row>
    <row r="198" s="2" customFormat="1" ht="24.15" customHeight="1">
      <c r="A198" s="39"/>
      <c r="B198" s="40"/>
      <c r="C198" s="228" t="s">
        <v>365</v>
      </c>
      <c r="D198" s="228" t="s">
        <v>143</v>
      </c>
      <c r="E198" s="229" t="s">
        <v>441</v>
      </c>
      <c r="F198" s="230" t="s">
        <v>442</v>
      </c>
      <c r="G198" s="231" t="s">
        <v>190</v>
      </c>
      <c r="H198" s="232">
        <v>6443.25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45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147</v>
      </c>
      <c r="AT198" s="240" t="s">
        <v>143</v>
      </c>
      <c r="AU198" s="240" t="s">
        <v>88</v>
      </c>
      <c r="AY198" s="18" t="s">
        <v>141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37</v>
      </c>
      <c r="BK198" s="241">
        <f>ROUND(I198*H198,2)</f>
        <v>0</v>
      </c>
      <c r="BL198" s="18" t="s">
        <v>147</v>
      </c>
      <c r="BM198" s="240" t="s">
        <v>758</v>
      </c>
    </row>
    <row r="199" s="2" customFormat="1" ht="24.15" customHeight="1">
      <c r="A199" s="39"/>
      <c r="B199" s="40"/>
      <c r="C199" s="228" t="s">
        <v>371</v>
      </c>
      <c r="D199" s="228" t="s">
        <v>143</v>
      </c>
      <c r="E199" s="229" t="s">
        <v>759</v>
      </c>
      <c r="F199" s="230" t="s">
        <v>760</v>
      </c>
      <c r="G199" s="231" t="s">
        <v>190</v>
      </c>
      <c r="H199" s="232">
        <v>103.5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45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147</v>
      </c>
      <c r="AT199" s="240" t="s">
        <v>143</v>
      </c>
      <c r="AU199" s="240" t="s">
        <v>88</v>
      </c>
      <c r="AY199" s="18" t="s">
        <v>141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37</v>
      </c>
      <c r="BK199" s="241">
        <f>ROUND(I199*H199,2)</f>
        <v>0</v>
      </c>
      <c r="BL199" s="18" t="s">
        <v>147</v>
      </c>
      <c r="BM199" s="240" t="s">
        <v>761</v>
      </c>
    </row>
    <row r="200" s="2" customFormat="1" ht="24.15" customHeight="1">
      <c r="A200" s="39"/>
      <c r="B200" s="40"/>
      <c r="C200" s="228" t="s">
        <v>389</v>
      </c>
      <c r="D200" s="228" t="s">
        <v>143</v>
      </c>
      <c r="E200" s="229" t="s">
        <v>762</v>
      </c>
      <c r="F200" s="230" t="s">
        <v>763</v>
      </c>
      <c r="G200" s="231" t="s">
        <v>190</v>
      </c>
      <c r="H200" s="232">
        <v>51.549999999999997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45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147</v>
      </c>
      <c r="AT200" s="240" t="s">
        <v>143</v>
      </c>
      <c r="AU200" s="240" t="s">
        <v>88</v>
      </c>
      <c r="AY200" s="18" t="s">
        <v>141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37</v>
      </c>
      <c r="BK200" s="241">
        <f>ROUND(I200*H200,2)</f>
        <v>0</v>
      </c>
      <c r="BL200" s="18" t="s">
        <v>147</v>
      </c>
      <c r="BM200" s="240" t="s">
        <v>764</v>
      </c>
    </row>
    <row r="201" s="2" customFormat="1" ht="24.15" customHeight="1">
      <c r="A201" s="39"/>
      <c r="B201" s="40"/>
      <c r="C201" s="228" t="s">
        <v>394</v>
      </c>
      <c r="D201" s="228" t="s">
        <v>143</v>
      </c>
      <c r="E201" s="229" t="s">
        <v>765</v>
      </c>
      <c r="F201" s="230" t="s">
        <v>766</v>
      </c>
      <c r="G201" s="231" t="s">
        <v>190</v>
      </c>
      <c r="H201" s="232">
        <v>274.5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45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147</v>
      </c>
      <c r="AT201" s="240" t="s">
        <v>143</v>
      </c>
      <c r="AU201" s="240" t="s">
        <v>88</v>
      </c>
      <c r="AY201" s="18" t="s">
        <v>141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37</v>
      </c>
      <c r="BK201" s="241">
        <f>ROUND(I201*H201,2)</f>
        <v>0</v>
      </c>
      <c r="BL201" s="18" t="s">
        <v>147</v>
      </c>
      <c r="BM201" s="240" t="s">
        <v>767</v>
      </c>
    </row>
    <row r="202" s="12" customFormat="1" ht="22.8" customHeight="1">
      <c r="A202" s="12"/>
      <c r="B202" s="212"/>
      <c r="C202" s="213"/>
      <c r="D202" s="214" t="s">
        <v>79</v>
      </c>
      <c r="E202" s="226" t="s">
        <v>452</v>
      </c>
      <c r="F202" s="226" t="s">
        <v>453</v>
      </c>
      <c r="G202" s="213"/>
      <c r="H202" s="213"/>
      <c r="I202" s="216"/>
      <c r="J202" s="227">
        <f>BK202</f>
        <v>0</v>
      </c>
      <c r="K202" s="213"/>
      <c r="L202" s="218"/>
      <c r="M202" s="219"/>
      <c r="N202" s="220"/>
      <c r="O202" s="220"/>
      <c r="P202" s="221">
        <f>P203</f>
        <v>0</v>
      </c>
      <c r="Q202" s="220"/>
      <c r="R202" s="221">
        <f>R203</f>
        <v>0</v>
      </c>
      <c r="S202" s="220"/>
      <c r="T202" s="222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3" t="s">
        <v>37</v>
      </c>
      <c r="AT202" s="224" t="s">
        <v>79</v>
      </c>
      <c r="AU202" s="224" t="s">
        <v>37</v>
      </c>
      <c r="AY202" s="223" t="s">
        <v>141</v>
      </c>
      <c r="BK202" s="225">
        <f>BK203</f>
        <v>0</v>
      </c>
    </row>
    <row r="203" s="2" customFormat="1" ht="24.15" customHeight="1">
      <c r="A203" s="39"/>
      <c r="B203" s="40"/>
      <c r="C203" s="228" t="s">
        <v>403</v>
      </c>
      <c r="D203" s="228" t="s">
        <v>143</v>
      </c>
      <c r="E203" s="229" t="s">
        <v>768</v>
      </c>
      <c r="F203" s="230" t="s">
        <v>769</v>
      </c>
      <c r="G203" s="231" t="s">
        <v>190</v>
      </c>
      <c r="H203" s="232">
        <v>212.65000000000001</v>
      </c>
      <c r="I203" s="233"/>
      <c r="J203" s="234">
        <f>ROUND(I203*H203,2)</f>
        <v>0</v>
      </c>
      <c r="K203" s="235"/>
      <c r="L203" s="45"/>
      <c r="M203" s="306" t="s">
        <v>1</v>
      </c>
      <c r="N203" s="307" t="s">
        <v>45</v>
      </c>
      <c r="O203" s="308"/>
      <c r="P203" s="309">
        <f>O203*H203</f>
        <v>0</v>
      </c>
      <c r="Q203" s="309">
        <v>0</v>
      </c>
      <c r="R203" s="309">
        <f>Q203*H203</f>
        <v>0</v>
      </c>
      <c r="S203" s="309">
        <v>0</v>
      </c>
      <c r="T203" s="31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147</v>
      </c>
      <c r="AT203" s="240" t="s">
        <v>143</v>
      </c>
      <c r="AU203" s="240" t="s">
        <v>88</v>
      </c>
      <c r="AY203" s="18" t="s">
        <v>141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37</v>
      </c>
      <c r="BK203" s="241">
        <f>ROUND(I203*H203,2)</f>
        <v>0</v>
      </c>
      <c r="BL203" s="18" t="s">
        <v>147</v>
      </c>
      <c r="BM203" s="240" t="s">
        <v>770</v>
      </c>
    </row>
    <row r="204" s="2" customFormat="1" ht="6.96" customHeight="1">
      <c r="A204" s="39"/>
      <c r="B204" s="67"/>
      <c r="C204" s="68"/>
      <c r="D204" s="68"/>
      <c r="E204" s="68"/>
      <c r="F204" s="68"/>
      <c r="G204" s="68"/>
      <c r="H204" s="68"/>
      <c r="I204" s="68"/>
      <c r="J204" s="68"/>
      <c r="K204" s="68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fVj2YzOrh/pcuNzIk9HF1H4XOZ0RdBaL2y7QHU3KA7xPEqmQCJvDQGaT+/N2AkYDAVOiT+kzr+Yj7gHm9S10Ig==" hashValue="8NZyoQ1QbTw0+8HgRklMwzeV1v1SFO/LbHa7yTlFJIKwBs3qdH7bX5ZXJ6rdx2ZoTRLDw5FDjqnbmiFss++LxQ==" algorithmName="SHA-512" password="CC35"/>
  <autoFilter ref="C125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100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Ivanovice na Hané - investice, oprava, byty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771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28. 4. 2020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772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38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21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ROUND(J118, 0)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ROUND((SUM(BE118:BE135)),  0)</f>
        <v>0</v>
      </c>
      <c r="G33" s="39"/>
      <c r="H33" s="39"/>
      <c r="I33" s="165">
        <v>0.20999999999999999</v>
      </c>
      <c r="J33" s="164">
        <f>ROUND(((SUM(BE118:BE135))*I33),  0)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ROUND((SUM(BF118:BF135)),  0)</f>
        <v>0</v>
      </c>
      <c r="G34" s="39"/>
      <c r="H34" s="39"/>
      <c r="I34" s="165">
        <v>0.14999999999999999</v>
      </c>
      <c r="J34" s="164">
        <f>ROUND(((SUM(BF118:BF135))*I34),  0)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ROUND((SUM(BG118:BG135)),  0)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ROUND((SUM(BH118:BH135)),  0)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ROUND((SUM(BI118:BI135)),  0)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Ivanovice na Hané - investice, oprava, byty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 - SO 98-98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28. 4. 2020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SŽDC, s.o., Dlážděná 1003/7, 11000 Praha-N.Město</v>
      </c>
      <c r="G91" s="41"/>
      <c r="H91" s="41"/>
      <c r="I91" s="33" t="s">
        <v>32</v>
      </c>
      <c r="J91" s="37" t="str">
        <f>E21</f>
        <v xml:space="preserve"> DSK PLAN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106</v>
      </c>
      <c r="D94" s="186"/>
      <c r="E94" s="186"/>
      <c r="F94" s="186"/>
      <c r="G94" s="186"/>
      <c r="H94" s="186"/>
      <c r="I94" s="186"/>
      <c r="J94" s="187" t="s">
        <v>107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108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109</v>
      </c>
    </row>
    <row r="97" s="9" customFormat="1" ht="24.96" customHeight="1">
      <c r="A97" s="9"/>
      <c r="B97" s="189"/>
      <c r="C97" s="190"/>
      <c r="D97" s="191" t="s">
        <v>773</v>
      </c>
      <c r="E97" s="192"/>
      <c r="F97" s="192"/>
      <c r="G97" s="192"/>
      <c r="H97" s="192"/>
      <c r="I97" s="192"/>
      <c r="J97" s="193">
        <f>J119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774</v>
      </c>
      <c r="E98" s="197"/>
      <c r="F98" s="197"/>
      <c r="G98" s="197"/>
      <c r="H98" s="197"/>
      <c r="I98" s="197"/>
      <c r="J98" s="198">
        <f>J131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4" t="str">
        <f>E7</f>
        <v>Ivanovice na Hané - investice, oprava, byty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VO - SO 98-98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28. 4. 2020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SŽDC, s.o., Dlážděná 1003/7, 11000 Praha-N.Město</v>
      </c>
      <c r="G114" s="41"/>
      <c r="H114" s="41"/>
      <c r="I114" s="33" t="s">
        <v>32</v>
      </c>
      <c r="J114" s="37" t="str">
        <f>E21</f>
        <v xml:space="preserve"> DSK PLAN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0"/>
      <c r="B117" s="201"/>
      <c r="C117" s="202" t="s">
        <v>127</v>
      </c>
      <c r="D117" s="203" t="s">
        <v>65</v>
      </c>
      <c r="E117" s="203" t="s">
        <v>61</v>
      </c>
      <c r="F117" s="203" t="s">
        <v>62</v>
      </c>
      <c r="G117" s="203" t="s">
        <v>128</v>
      </c>
      <c r="H117" s="203" t="s">
        <v>129</v>
      </c>
      <c r="I117" s="203" t="s">
        <v>130</v>
      </c>
      <c r="J117" s="204" t="s">
        <v>107</v>
      </c>
      <c r="K117" s="205" t="s">
        <v>131</v>
      </c>
      <c r="L117" s="206"/>
      <c r="M117" s="101" t="s">
        <v>1</v>
      </c>
      <c r="N117" s="102" t="s">
        <v>44</v>
      </c>
      <c r="O117" s="102" t="s">
        <v>132</v>
      </c>
      <c r="P117" s="102" t="s">
        <v>133</v>
      </c>
      <c r="Q117" s="102" t="s">
        <v>134</v>
      </c>
      <c r="R117" s="102" t="s">
        <v>135</v>
      </c>
      <c r="S117" s="102" t="s">
        <v>136</v>
      </c>
      <c r="T117" s="103" t="s">
        <v>137</v>
      </c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</row>
    <row r="118" s="2" customFormat="1" ht="22.8" customHeight="1">
      <c r="A118" s="39"/>
      <c r="B118" s="40"/>
      <c r="C118" s="108" t="s">
        <v>138</v>
      </c>
      <c r="D118" s="41"/>
      <c r="E118" s="41"/>
      <c r="F118" s="41"/>
      <c r="G118" s="41"/>
      <c r="H118" s="41"/>
      <c r="I118" s="41"/>
      <c r="J118" s="207">
        <f>BK118</f>
        <v>0</v>
      </c>
      <c r="K118" s="41"/>
      <c r="L118" s="45"/>
      <c r="M118" s="104"/>
      <c r="N118" s="208"/>
      <c r="O118" s="105"/>
      <c r="P118" s="209">
        <f>P119</f>
        <v>0</v>
      </c>
      <c r="Q118" s="105"/>
      <c r="R118" s="209">
        <f>R119</f>
        <v>0</v>
      </c>
      <c r="S118" s="105"/>
      <c r="T118" s="210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79</v>
      </c>
      <c r="AU118" s="18" t="s">
        <v>109</v>
      </c>
      <c r="BK118" s="211">
        <f>BK119</f>
        <v>0</v>
      </c>
    </row>
    <row r="119" s="12" customFormat="1" ht="25.92" customHeight="1">
      <c r="A119" s="12"/>
      <c r="B119" s="212"/>
      <c r="C119" s="213"/>
      <c r="D119" s="214" t="s">
        <v>79</v>
      </c>
      <c r="E119" s="215" t="s">
        <v>775</v>
      </c>
      <c r="F119" s="215" t="s">
        <v>776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P120+SUM(P121:P131)</f>
        <v>0</v>
      </c>
      <c r="Q119" s="220"/>
      <c r="R119" s="221">
        <f>R120+SUM(R121:R131)</f>
        <v>0</v>
      </c>
      <c r="S119" s="220"/>
      <c r="T119" s="222">
        <f>T120+SUM(T121:T131)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37</v>
      </c>
      <c r="AT119" s="224" t="s">
        <v>79</v>
      </c>
      <c r="AU119" s="224" t="s">
        <v>80</v>
      </c>
      <c r="AY119" s="223" t="s">
        <v>141</v>
      </c>
      <c r="BK119" s="225">
        <f>BK120+SUM(BK121:BK131)</f>
        <v>0</v>
      </c>
    </row>
    <row r="120" s="2" customFormat="1" ht="14.4" customHeight="1">
      <c r="A120" s="39"/>
      <c r="B120" s="40"/>
      <c r="C120" s="228" t="s">
        <v>37</v>
      </c>
      <c r="D120" s="228" t="s">
        <v>143</v>
      </c>
      <c r="E120" s="229" t="s">
        <v>777</v>
      </c>
      <c r="F120" s="230" t="s">
        <v>778</v>
      </c>
      <c r="G120" s="231" t="s">
        <v>420</v>
      </c>
      <c r="H120" s="232">
        <v>1</v>
      </c>
      <c r="I120" s="233"/>
      <c r="J120" s="234">
        <f>ROUND(I120*H120,2)</f>
        <v>0</v>
      </c>
      <c r="K120" s="235"/>
      <c r="L120" s="45"/>
      <c r="M120" s="236" t="s">
        <v>1</v>
      </c>
      <c r="N120" s="237" t="s">
        <v>45</v>
      </c>
      <c r="O120" s="92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147</v>
      </c>
      <c r="AT120" s="240" t="s">
        <v>143</v>
      </c>
      <c r="AU120" s="240" t="s">
        <v>37</v>
      </c>
      <c r="AY120" s="18" t="s">
        <v>141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37</v>
      </c>
      <c r="BK120" s="241">
        <f>ROUND(I120*H120,2)</f>
        <v>0</v>
      </c>
      <c r="BL120" s="18" t="s">
        <v>147</v>
      </c>
      <c r="BM120" s="240" t="s">
        <v>779</v>
      </c>
    </row>
    <row r="121" s="2" customFormat="1" ht="24.15" customHeight="1">
      <c r="A121" s="39"/>
      <c r="B121" s="40"/>
      <c r="C121" s="228" t="s">
        <v>88</v>
      </c>
      <c r="D121" s="228" t="s">
        <v>143</v>
      </c>
      <c r="E121" s="229" t="s">
        <v>780</v>
      </c>
      <c r="F121" s="230" t="s">
        <v>781</v>
      </c>
      <c r="G121" s="231" t="s">
        <v>420</v>
      </c>
      <c r="H121" s="232">
        <v>1</v>
      </c>
      <c r="I121" s="233"/>
      <c r="J121" s="234">
        <f>ROUND(I121*H121,2)</f>
        <v>0</v>
      </c>
      <c r="K121" s="235"/>
      <c r="L121" s="45"/>
      <c r="M121" s="236" t="s">
        <v>1</v>
      </c>
      <c r="N121" s="237" t="s">
        <v>45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147</v>
      </c>
      <c r="AT121" s="240" t="s">
        <v>143</v>
      </c>
      <c r="AU121" s="240" t="s">
        <v>37</v>
      </c>
      <c r="AY121" s="18" t="s">
        <v>141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37</v>
      </c>
      <c r="BK121" s="241">
        <f>ROUND(I121*H121,2)</f>
        <v>0</v>
      </c>
      <c r="BL121" s="18" t="s">
        <v>147</v>
      </c>
      <c r="BM121" s="240" t="s">
        <v>782</v>
      </c>
    </row>
    <row r="122" s="2" customFormat="1" ht="14.4" customHeight="1">
      <c r="A122" s="39"/>
      <c r="B122" s="40"/>
      <c r="C122" s="228" t="s">
        <v>165</v>
      </c>
      <c r="D122" s="228" t="s">
        <v>143</v>
      </c>
      <c r="E122" s="229" t="s">
        <v>783</v>
      </c>
      <c r="F122" s="230" t="s">
        <v>784</v>
      </c>
      <c r="G122" s="231" t="s">
        <v>420</v>
      </c>
      <c r="H122" s="232">
        <v>1</v>
      </c>
      <c r="I122" s="233"/>
      <c r="J122" s="234">
        <f>ROUND(I122*H122,2)</f>
        <v>0</v>
      </c>
      <c r="K122" s="235"/>
      <c r="L122" s="45"/>
      <c r="M122" s="236" t="s">
        <v>1</v>
      </c>
      <c r="N122" s="237" t="s">
        <v>45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147</v>
      </c>
      <c r="AT122" s="240" t="s">
        <v>143</v>
      </c>
      <c r="AU122" s="240" t="s">
        <v>37</v>
      </c>
      <c r="AY122" s="18" t="s">
        <v>141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37</v>
      </c>
      <c r="BK122" s="241">
        <f>ROUND(I122*H122,2)</f>
        <v>0</v>
      </c>
      <c r="BL122" s="18" t="s">
        <v>147</v>
      </c>
      <c r="BM122" s="240" t="s">
        <v>785</v>
      </c>
    </row>
    <row r="123" s="2" customFormat="1" ht="14.4" customHeight="1">
      <c r="A123" s="39"/>
      <c r="B123" s="40"/>
      <c r="C123" s="228" t="s">
        <v>147</v>
      </c>
      <c r="D123" s="228" t="s">
        <v>143</v>
      </c>
      <c r="E123" s="229" t="s">
        <v>786</v>
      </c>
      <c r="F123" s="230" t="s">
        <v>787</v>
      </c>
      <c r="G123" s="231" t="s">
        <v>420</v>
      </c>
      <c r="H123" s="232">
        <v>1</v>
      </c>
      <c r="I123" s="233"/>
      <c r="J123" s="234">
        <f>ROUND(I123*H123,2)</f>
        <v>0</v>
      </c>
      <c r="K123" s="235"/>
      <c r="L123" s="45"/>
      <c r="M123" s="236" t="s">
        <v>1</v>
      </c>
      <c r="N123" s="237" t="s">
        <v>45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147</v>
      </c>
      <c r="AT123" s="240" t="s">
        <v>143</v>
      </c>
      <c r="AU123" s="240" t="s">
        <v>37</v>
      </c>
      <c r="AY123" s="18" t="s">
        <v>141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37</v>
      </c>
      <c r="BK123" s="241">
        <f>ROUND(I123*H123,2)</f>
        <v>0</v>
      </c>
      <c r="BL123" s="18" t="s">
        <v>147</v>
      </c>
      <c r="BM123" s="240" t="s">
        <v>788</v>
      </c>
    </row>
    <row r="124" s="2" customFormat="1" ht="14.4" customHeight="1">
      <c r="A124" s="39"/>
      <c r="B124" s="40"/>
      <c r="C124" s="228" t="s">
        <v>174</v>
      </c>
      <c r="D124" s="228" t="s">
        <v>143</v>
      </c>
      <c r="E124" s="229" t="s">
        <v>789</v>
      </c>
      <c r="F124" s="230" t="s">
        <v>790</v>
      </c>
      <c r="G124" s="231" t="s">
        <v>420</v>
      </c>
      <c r="H124" s="232">
        <v>1</v>
      </c>
      <c r="I124" s="233"/>
      <c r="J124" s="234">
        <f>ROUND(I124*H124,2)</f>
        <v>0</v>
      </c>
      <c r="K124" s="235"/>
      <c r="L124" s="45"/>
      <c r="M124" s="236" t="s">
        <v>1</v>
      </c>
      <c r="N124" s="237" t="s">
        <v>45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147</v>
      </c>
      <c r="AT124" s="240" t="s">
        <v>143</v>
      </c>
      <c r="AU124" s="240" t="s">
        <v>37</v>
      </c>
      <c r="AY124" s="18" t="s">
        <v>141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37</v>
      </c>
      <c r="BK124" s="241">
        <f>ROUND(I124*H124,2)</f>
        <v>0</v>
      </c>
      <c r="BL124" s="18" t="s">
        <v>147</v>
      </c>
      <c r="BM124" s="240" t="s">
        <v>791</v>
      </c>
    </row>
    <row r="125" s="2" customFormat="1" ht="14.4" customHeight="1">
      <c r="A125" s="39"/>
      <c r="B125" s="40"/>
      <c r="C125" s="228" t="s">
        <v>179</v>
      </c>
      <c r="D125" s="228" t="s">
        <v>143</v>
      </c>
      <c r="E125" s="229" t="s">
        <v>792</v>
      </c>
      <c r="F125" s="230" t="s">
        <v>793</v>
      </c>
      <c r="G125" s="231" t="s">
        <v>420</v>
      </c>
      <c r="H125" s="232">
        <v>1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45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147</v>
      </c>
      <c r="AT125" s="240" t="s">
        <v>143</v>
      </c>
      <c r="AU125" s="240" t="s">
        <v>37</v>
      </c>
      <c r="AY125" s="18" t="s">
        <v>141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37</v>
      </c>
      <c r="BK125" s="241">
        <f>ROUND(I125*H125,2)</f>
        <v>0</v>
      </c>
      <c r="BL125" s="18" t="s">
        <v>147</v>
      </c>
      <c r="BM125" s="240" t="s">
        <v>794</v>
      </c>
    </row>
    <row r="126" s="2" customFormat="1" ht="24.15" customHeight="1">
      <c r="A126" s="39"/>
      <c r="B126" s="40"/>
      <c r="C126" s="228" t="s">
        <v>183</v>
      </c>
      <c r="D126" s="228" t="s">
        <v>143</v>
      </c>
      <c r="E126" s="229" t="s">
        <v>795</v>
      </c>
      <c r="F126" s="230" t="s">
        <v>796</v>
      </c>
      <c r="G126" s="231" t="s">
        <v>420</v>
      </c>
      <c r="H126" s="232">
        <v>1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45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147</v>
      </c>
      <c r="AT126" s="240" t="s">
        <v>143</v>
      </c>
      <c r="AU126" s="240" t="s">
        <v>37</v>
      </c>
      <c r="AY126" s="18" t="s">
        <v>141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37</v>
      </c>
      <c r="BK126" s="241">
        <f>ROUND(I126*H126,2)</f>
        <v>0</v>
      </c>
      <c r="BL126" s="18" t="s">
        <v>147</v>
      </c>
      <c r="BM126" s="240" t="s">
        <v>797</v>
      </c>
    </row>
    <row r="127" s="2" customFormat="1" ht="14.4" customHeight="1">
      <c r="A127" s="39"/>
      <c r="B127" s="40"/>
      <c r="C127" s="228" t="s">
        <v>187</v>
      </c>
      <c r="D127" s="228" t="s">
        <v>143</v>
      </c>
      <c r="E127" s="229" t="s">
        <v>798</v>
      </c>
      <c r="F127" s="230" t="s">
        <v>799</v>
      </c>
      <c r="G127" s="231" t="s">
        <v>800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45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147</v>
      </c>
      <c r="AT127" s="240" t="s">
        <v>143</v>
      </c>
      <c r="AU127" s="240" t="s">
        <v>37</v>
      </c>
      <c r="AY127" s="18" t="s">
        <v>141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37</v>
      </c>
      <c r="BK127" s="241">
        <f>ROUND(I127*H127,2)</f>
        <v>0</v>
      </c>
      <c r="BL127" s="18" t="s">
        <v>147</v>
      </c>
      <c r="BM127" s="240" t="s">
        <v>801</v>
      </c>
    </row>
    <row r="128" s="2" customFormat="1" ht="24.15" customHeight="1">
      <c r="A128" s="39"/>
      <c r="B128" s="40"/>
      <c r="C128" s="228" t="s">
        <v>193</v>
      </c>
      <c r="D128" s="228" t="s">
        <v>143</v>
      </c>
      <c r="E128" s="229" t="s">
        <v>802</v>
      </c>
      <c r="F128" s="230" t="s">
        <v>803</v>
      </c>
      <c r="G128" s="231" t="s">
        <v>420</v>
      </c>
      <c r="H128" s="232">
        <v>1</v>
      </c>
      <c r="I128" s="233"/>
      <c r="J128" s="234">
        <f>ROUND(I128*H128,2)</f>
        <v>0</v>
      </c>
      <c r="K128" s="235"/>
      <c r="L128" s="45"/>
      <c r="M128" s="236" t="s">
        <v>1</v>
      </c>
      <c r="N128" s="237" t="s">
        <v>45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147</v>
      </c>
      <c r="AT128" s="240" t="s">
        <v>143</v>
      </c>
      <c r="AU128" s="240" t="s">
        <v>37</v>
      </c>
      <c r="AY128" s="18" t="s">
        <v>141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37</v>
      </c>
      <c r="BK128" s="241">
        <f>ROUND(I128*H128,2)</f>
        <v>0</v>
      </c>
      <c r="BL128" s="18" t="s">
        <v>147</v>
      </c>
      <c r="BM128" s="240" t="s">
        <v>804</v>
      </c>
    </row>
    <row r="129" s="2" customFormat="1" ht="14.4" customHeight="1">
      <c r="A129" s="39"/>
      <c r="B129" s="40"/>
      <c r="C129" s="228" t="s">
        <v>198</v>
      </c>
      <c r="D129" s="228" t="s">
        <v>143</v>
      </c>
      <c r="E129" s="229" t="s">
        <v>805</v>
      </c>
      <c r="F129" s="230" t="s">
        <v>806</v>
      </c>
      <c r="G129" s="231" t="s">
        <v>420</v>
      </c>
      <c r="H129" s="232">
        <v>1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45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147</v>
      </c>
      <c r="AT129" s="240" t="s">
        <v>143</v>
      </c>
      <c r="AU129" s="240" t="s">
        <v>37</v>
      </c>
      <c r="AY129" s="18" t="s">
        <v>141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37</v>
      </c>
      <c r="BK129" s="241">
        <f>ROUND(I129*H129,2)</f>
        <v>0</v>
      </c>
      <c r="BL129" s="18" t="s">
        <v>147</v>
      </c>
      <c r="BM129" s="240" t="s">
        <v>807</v>
      </c>
    </row>
    <row r="130" s="2" customFormat="1" ht="24.15" customHeight="1">
      <c r="A130" s="39"/>
      <c r="B130" s="40"/>
      <c r="C130" s="228" t="s">
        <v>205</v>
      </c>
      <c r="D130" s="228" t="s">
        <v>143</v>
      </c>
      <c r="E130" s="229" t="s">
        <v>808</v>
      </c>
      <c r="F130" s="230" t="s">
        <v>809</v>
      </c>
      <c r="G130" s="231" t="s">
        <v>420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147</v>
      </c>
      <c r="AT130" s="240" t="s">
        <v>143</v>
      </c>
      <c r="AU130" s="240" t="s">
        <v>37</v>
      </c>
      <c r="AY130" s="18" t="s">
        <v>141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37</v>
      </c>
      <c r="BK130" s="241">
        <f>ROUND(I130*H130,2)</f>
        <v>0</v>
      </c>
      <c r="BL130" s="18" t="s">
        <v>147</v>
      </c>
      <c r="BM130" s="240" t="s">
        <v>810</v>
      </c>
    </row>
    <row r="131" s="12" customFormat="1" ht="22.8" customHeight="1">
      <c r="A131" s="12"/>
      <c r="B131" s="212"/>
      <c r="C131" s="213"/>
      <c r="D131" s="214" t="s">
        <v>79</v>
      </c>
      <c r="E131" s="226" t="s">
        <v>811</v>
      </c>
      <c r="F131" s="226" t="s">
        <v>812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SUM(P132:P135)</f>
        <v>0</v>
      </c>
      <c r="Q131" s="220"/>
      <c r="R131" s="221">
        <f>SUM(R132:R135)</f>
        <v>0</v>
      </c>
      <c r="S131" s="220"/>
      <c r="T131" s="22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174</v>
      </c>
      <c r="AT131" s="224" t="s">
        <v>79</v>
      </c>
      <c r="AU131" s="224" t="s">
        <v>37</v>
      </c>
      <c r="AY131" s="223" t="s">
        <v>141</v>
      </c>
      <c r="BK131" s="225">
        <f>SUM(BK132:BK135)</f>
        <v>0</v>
      </c>
    </row>
    <row r="132" s="2" customFormat="1" ht="14.4" customHeight="1">
      <c r="A132" s="39"/>
      <c r="B132" s="40"/>
      <c r="C132" s="228" t="s">
        <v>212</v>
      </c>
      <c r="D132" s="228" t="s">
        <v>143</v>
      </c>
      <c r="E132" s="229" t="s">
        <v>813</v>
      </c>
      <c r="F132" s="230" t="s">
        <v>814</v>
      </c>
      <c r="G132" s="231" t="s">
        <v>420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45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815</v>
      </c>
      <c r="AT132" s="240" t="s">
        <v>143</v>
      </c>
      <c r="AU132" s="240" t="s">
        <v>88</v>
      </c>
      <c r="AY132" s="18" t="s">
        <v>141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37</v>
      </c>
      <c r="BK132" s="241">
        <f>ROUND(I132*H132,2)</f>
        <v>0</v>
      </c>
      <c r="BL132" s="18" t="s">
        <v>815</v>
      </c>
      <c r="BM132" s="240" t="s">
        <v>816</v>
      </c>
    </row>
    <row r="133" s="2" customFormat="1" ht="14.4" customHeight="1">
      <c r="A133" s="39"/>
      <c r="B133" s="40"/>
      <c r="C133" s="228" t="s">
        <v>221</v>
      </c>
      <c r="D133" s="228" t="s">
        <v>143</v>
      </c>
      <c r="E133" s="229" t="s">
        <v>817</v>
      </c>
      <c r="F133" s="230" t="s">
        <v>818</v>
      </c>
      <c r="G133" s="231" t="s">
        <v>420</v>
      </c>
      <c r="H133" s="232">
        <v>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815</v>
      </c>
      <c r="AT133" s="240" t="s">
        <v>143</v>
      </c>
      <c r="AU133" s="240" t="s">
        <v>88</v>
      </c>
      <c r="AY133" s="18" t="s">
        <v>141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37</v>
      </c>
      <c r="BK133" s="241">
        <f>ROUND(I133*H133,2)</f>
        <v>0</v>
      </c>
      <c r="BL133" s="18" t="s">
        <v>815</v>
      </c>
      <c r="BM133" s="240" t="s">
        <v>819</v>
      </c>
    </row>
    <row r="134" s="2" customFormat="1" ht="14.4" customHeight="1">
      <c r="A134" s="39"/>
      <c r="B134" s="40"/>
      <c r="C134" s="228" t="s">
        <v>225</v>
      </c>
      <c r="D134" s="228" t="s">
        <v>143</v>
      </c>
      <c r="E134" s="229" t="s">
        <v>820</v>
      </c>
      <c r="F134" s="230" t="s">
        <v>821</v>
      </c>
      <c r="G134" s="231" t="s">
        <v>420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45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815</v>
      </c>
      <c r="AT134" s="240" t="s">
        <v>143</v>
      </c>
      <c r="AU134" s="240" t="s">
        <v>88</v>
      </c>
      <c r="AY134" s="18" t="s">
        <v>141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37</v>
      </c>
      <c r="BK134" s="241">
        <f>ROUND(I134*H134,2)</f>
        <v>0</v>
      </c>
      <c r="BL134" s="18" t="s">
        <v>815</v>
      </c>
      <c r="BM134" s="240" t="s">
        <v>822</v>
      </c>
    </row>
    <row r="135" s="2" customFormat="1" ht="14.4" customHeight="1">
      <c r="A135" s="39"/>
      <c r="B135" s="40"/>
      <c r="C135" s="228" t="s">
        <v>8</v>
      </c>
      <c r="D135" s="228" t="s">
        <v>143</v>
      </c>
      <c r="E135" s="229" t="s">
        <v>823</v>
      </c>
      <c r="F135" s="230" t="s">
        <v>824</v>
      </c>
      <c r="G135" s="231" t="s">
        <v>420</v>
      </c>
      <c r="H135" s="232">
        <v>1</v>
      </c>
      <c r="I135" s="233"/>
      <c r="J135" s="234">
        <f>ROUND(I135*H135,2)</f>
        <v>0</v>
      </c>
      <c r="K135" s="235"/>
      <c r="L135" s="45"/>
      <c r="M135" s="306" t="s">
        <v>1</v>
      </c>
      <c r="N135" s="307" t="s">
        <v>45</v>
      </c>
      <c r="O135" s="308"/>
      <c r="P135" s="309">
        <f>O135*H135</f>
        <v>0</v>
      </c>
      <c r="Q135" s="309">
        <v>0</v>
      </c>
      <c r="R135" s="309">
        <f>Q135*H135</f>
        <v>0</v>
      </c>
      <c r="S135" s="309">
        <v>0</v>
      </c>
      <c r="T135" s="3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815</v>
      </c>
      <c r="AT135" s="240" t="s">
        <v>143</v>
      </c>
      <c r="AU135" s="240" t="s">
        <v>88</v>
      </c>
      <c r="AY135" s="18" t="s">
        <v>141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37</v>
      </c>
      <c r="BK135" s="241">
        <f>ROUND(I135*H135,2)</f>
        <v>0</v>
      </c>
      <c r="BL135" s="18" t="s">
        <v>815</v>
      </c>
      <c r="BM135" s="240" t="s">
        <v>825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hf2HTMMCWXrr6V1aNisCUs6i3jqmEyx/4FmhawnvoI8FW6eqOnmWtIOooi5Lq92nR5B2FjNKJzH2qvx9XfGy5g==" hashValue="2qK1Z25GvbebY4gtI5VBZRQrUTdKe6fTktl5Vsz3VgJZI6gnHoScv9lzsgs6+gcS4Hgp6loAwqq8XeX2hFu46Q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Jan, Ing.</dc:creator>
  <cp:lastModifiedBy>Pokorný Jan, Ing.</cp:lastModifiedBy>
  <dcterms:created xsi:type="dcterms:W3CDTF">2020-07-29T11:51:19Z</dcterms:created>
  <dcterms:modified xsi:type="dcterms:W3CDTF">2020-07-29T11:51:25Z</dcterms:modified>
</cp:coreProperties>
</file>